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Guam Power Authority (GPA), Guam\2020\Tenders\Sept\"/>
    </mc:Choice>
  </mc:AlternateContent>
  <bookViews>
    <workbookView xWindow="765" yWindow="0" windowWidth="23505" windowHeight="15270" tabRatio="779"/>
  </bookViews>
  <sheets>
    <sheet name="Proposal Reference  Checklist" sheetId="5" r:id="rId1"/>
    <sheet name="Proposal Scoring Information" sheetId="1" r:id="rId2"/>
    <sheet name="Proposal Scoring Sheet" sheetId="2" r:id="rId3"/>
    <sheet name="Evaluators Score Table" sheetId="3" r:id="rId4"/>
    <sheet name="Acceptability Table" sheetId="4" r:id="rId5"/>
  </sheets>
  <externalReferences>
    <externalReference r:id="rId6"/>
  </externalReferences>
  <definedNames>
    <definedName name="Acceptable_Compliance_Score">'[1]Proposal Scoring Information'!$K$61</definedName>
    <definedName name="PMC_Checklist_Items">'[1]Proposal Scoring Information'!$J$3:$M$74</definedName>
    <definedName name="_xlnm.Print_Area" localSheetId="0">'Proposal Reference  Checklist'!$A$1:$D$90</definedName>
    <definedName name="_xlnm.Print_Area" localSheetId="1">'Proposal Scoring Information'!$A$1:$G$104</definedName>
    <definedName name="_xlnm.Print_Area" localSheetId="2">'Proposal Scoring Sheet'!$A$1:$E$111</definedName>
    <definedName name="_xlnm.Print_Titles" localSheetId="0">'Proposal Reference  Checklist'!$1:$5</definedName>
    <definedName name="_xlnm.Print_Titles" localSheetId="1">'Proposal Scoring Information'!$1:$5</definedName>
    <definedName name="_xlnm.Print_Titles" localSheetId="2">'Proposal Scoring Sheet'!$22:$22</definedName>
  </definedNames>
  <calcPr calcId="181029"/>
</workbook>
</file>

<file path=xl/calcChain.xml><?xml version="1.0" encoding="utf-8"?>
<calcChain xmlns="http://schemas.openxmlformats.org/spreadsheetml/2006/main">
  <c r="E34" i="2" l="1"/>
  <c r="E28" i="2"/>
  <c r="E25" i="2" l="1"/>
  <c r="E85" i="1"/>
  <c r="E81" i="1"/>
  <c r="E82" i="1"/>
  <c r="E83" i="1"/>
  <c r="E84" i="1"/>
  <c r="E86" i="1"/>
  <c r="E87" i="1"/>
  <c r="E88" i="1"/>
  <c r="E89" i="1"/>
  <c r="C33" i="1"/>
  <c r="C6" i="1"/>
  <c r="E10" i="1"/>
  <c r="E69" i="1"/>
  <c r="E46" i="1"/>
  <c r="E45" i="1"/>
  <c r="E44" i="1" s="1"/>
  <c r="E31" i="1"/>
  <c r="E26" i="1"/>
  <c r="E25" i="1"/>
  <c r="E24" i="1"/>
  <c r="E16" i="1"/>
  <c r="C78" i="1"/>
  <c r="C75" i="1"/>
  <c r="C71" i="1"/>
  <c r="C67" i="1"/>
  <c r="C60" i="1"/>
  <c r="C55" i="1"/>
  <c r="C48" i="1"/>
  <c r="C44" i="1"/>
  <c r="C38" i="1"/>
  <c r="C28" i="1"/>
  <c r="C23" i="1"/>
  <c r="C18" i="1"/>
  <c r="C13" i="1"/>
  <c r="E23" i="1" l="1"/>
  <c r="C92" i="1"/>
  <c r="E107" i="2" l="1"/>
  <c r="C111" i="2" l="1"/>
  <c r="E106" i="2"/>
  <c r="E102" i="2"/>
  <c r="E94" i="2"/>
  <c r="E91" i="2"/>
  <c r="E90" i="2"/>
  <c r="E89" i="2" s="1"/>
  <c r="E86" i="2"/>
  <c r="E79" i="2"/>
  <c r="E81" i="2"/>
  <c r="E82" i="2"/>
  <c r="E83" i="2"/>
  <c r="E75" i="2"/>
  <c r="E76" i="2"/>
  <c r="E67" i="2"/>
  <c r="E64" i="2"/>
  <c r="E63" i="2"/>
  <c r="E57" i="2"/>
  <c r="E70" i="2"/>
  <c r="E71" i="2"/>
  <c r="E62" i="2" l="1"/>
  <c r="E78" i="2"/>
  <c r="E58" i="2"/>
  <c r="E59" i="2"/>
  <c r="E60" i="2"/>
  <c r="E40" i="1"/>
  <c r="E39" i="1"/>
  <c r="E80" i="1"/>
  <c r="E78" i="1" s="1"/>
  <c r="E52" i="1"/>
  <c r="E56" i="2" l="1"/>
  <c r="E105" i="2"/>
  <c r="E104" i="2"/>
  <c r="E103" i="2"/>
  <c r="E101" i="2"/>
  <c r="E100" i="2"/>
  <c r="E99" i="2"/>
  <c r="E98" i="2"/>
  <c r="E85" i="2"/>
  <c r="E74" i="2"/>
  <c r="E73" i="2" s="1"/>
  <c r="E69" i="2"/>
  <c r="E68" i="2"/>
  <c r="E54" i="2"/>
  <c r="E53" i="2"/>
  <c r="E52" i="2"/>
  <c r="E48" i="2"/>
  <c r="E47" i="2"/>
  <c r="E44" i="2"/>
  <c r="E43" i="2"/>
  <c r="E42" i="2"/>
  <c r="E39" i="2"/>
  <c r="E38" i="2"/>
  <c r="E37" i="2"/>
  <c r="E33" i="2"/>
  <c r="E32" i="2"/>
  <c r="E26" i="2"/>
  <c r="E27" i="2"/>
  <c r="E29" i="2"/>
  <c r="E66" i="2" l="1"/>
  <c r="E96" i="2"/>
  <c r="E93" i="2" s="1"/>
  <c r="E51" i="2"/>
  <c r="E46" i="2"/>
  <c r="E31" i="2"/>
  <c r="E41" i="2"/>
  <c r="E24" i="2"/>
  <c r="E36" i="2"/>
  <c r="E76" i="1"/>
  <c r="E73" i="1"/>
  <c r="E72" i="1"/>
  <c r="E68" i="1"/>
  <c r="E67" i="1" s="1"/>
  <c r="E65" i="1"/>
  <c r="E64" i="1"/>
  <c r="E63" i="1"/>
  <c r="E61" i="1"/>
  <c r="E60" i="1" s="1"/>
  <c r="E58" i="1"/>
  <c r="E57" i="1"/>
  <c r="E56" i="1"/>
  <c r="E53" i="1"/>
  <c r="E51" i="1"/>
  <c r="E50" i="1"/>
  <c r="E49" i="1"/>
  <c r="E48" i="1" s="1"/>
  <c r="E42" i="1"/>
  <c r="E41" i="1"/>
  <c r="E36" i="1"/>
  <c r="E35" i="1"/>
  <c r="E34" i="1"/>
  <c r="E30" i="1"/>
  <c r="E29" i="1"/>
  <c r="E28" i="1" s="1"/>
  <c r="E21" i="1"/>
  <c r="E20" i="1"/>
  <c r="E19" i="1"/>
  <c r="E15" i="1"/>
  <c r="E14" i="1"/>
  <c r="E11" i="1"/>
  <c r="E9" i="1"/>
  <c r="E8" i="1"/>
  <c r="E7" i="1"/>
  <c r="E6" i="1" s="1"/>
  <c r="E38" i="1" l="1"/>
  <c r="E111" i="2"/>
  <c r="F40" i="1"/>
  <c r="F39" i="1"/>
  <c r="E75" i="1"/>
  <c r="F76" i="1" s="1"/>
  <c r="F52" i="1"/>
  <c r="F41" i="1"/>
  <c r="F65" i="1"/>
  <c r="F68" i="1"/>
  <c r="E33" i="1"/>
  <c r="F36" i="1" s="1"/>
  <c r="F42" i="1"/>
  <c r="F7" i="1"/>
  <c r="E13" i="1"/>
  <c r="F14" i="1" s="1"/>
  <c r="E18" i="1"/>
  <c r="F20" i="1" s="1"/>
  <c r="F30" i="1"/>
  <c r="E55" i="1"/>
  <c r="F58" i="1" s="1"/>
  <c r="E71" i="1"/>
  <c r="F72" i="1" s="1"/>
  <c r="E92" i="1" l="1"/>
  <c r="F19" i="1"/>
  <c r="F29" i="1"/>
  <c r="F57" i="1"/>
  <c r="F51" i="1"/>
  <c r="F61" i="1"/>
  <c r="F34" i="1"/>
  <c r="F49" i="1"/>
  <c r="F64" i="1"/>
  <c r="F56" i="1"/>
  <c r="F21" i="1"/>
  <c r="F63" i="1"/>
  <c r="F35" i="1"/>
  <c r="F50" i="1"/>
  <c r="F53" i="1"/>
  <c r="F15" i="1"/>
  <c r="F83" i="1"/>
  <c r="F88" i="1"/>
  <c r="F81" i="1"/>
  <c r="F84" i="1"/>
  <c r="F80" i="1"/>
  <c r="F86" i="1"/>
  <c r="F87" i="1"/>
  <c r="G78" i="1"/>
  <c r="F11" i="1"/>
  <c r="F8" i="1"/>
  <c r="F73" i="1"/>
  <c r="F9" i="1"/>
  <c r="G55" i="1" l="1"/>
  <c r="G60" i="1"/>
  <c r="G48" i="1"/>
  <c r="G67" i="1"/>
  <c r="G38" i="1"/>
  <c r="G18" i="1"/>
  <c r="G33" i="1"/>
  <c r="G28" i="1"/>
  <c r="G6" i="1"/>
  <c r="G13" i="1"/>
  <c r="C96" i="1"/>
  <c r="C95" i="1" s="1"/>
  <c r="G75" i="1"/>
  <c r="G71" i="1"/>
  <c r="C16" i="2" l="1"/>
  <c r="C18" i="2"/>
</calcChain>
</file>

<file path=xl/comments1.xml><?xml version="1.0" encoding="utf-8"?>
<comments xmlns="http://schemas.openxmlformats.org/spreadsheetml/2006/main">
  <authors>
    <author>John J. Cruz</author>
  </authors>
  <commentList>
    <comment ref="E92" authorId="0" shapeId="0">
      <text>
        <r>
          <rPr>
            <b/>
            <sz val="12"/>
            <color indexed="81"/>
            <rFont val="Tahoma"/>
            <family val="2"/>
          </rPr>
          <t>Bid Scoring Information</t>
        </r>
        <r>
          <rPr>
            <sz val="12"/>
            <color indexed="81"/>
            <rFont val="Tahoma"/>
            <family val="2"/>
          </rPr>
          <t xml:space="preserve">
If PMC Qualifications Checklist Score is below the Acceptable Compliance Score, the Bid will be considered non-compliant and will not be further evaluated for Quality of Qualifications.</t>
        </r>
      </text>
    </comment>
  </commentList>
</comments>
</file>

<file path=xl/sharedStrings.xml><?xml version="1.0" encoding="utf-8"?>
<sst xmlns="http://schemas.openxmlformats.org/spreadsheetml/2006/main" count="338" uniqueCount="127">
  <si>
    <t>Item</t>
  </si>
  <si>
    <t>Checklist Weight</t>
  </si>
  <si>
    <t>Maximum Raw Rating Score</t>
  </si>
  <si>
    <t>Maximum Weighted Score</t>
  </si>
  <si>
    <t xml:space="preserve">Percent of Maximum Possible Points For Item </t>
  </si>
  <si>
    <t>Percent of Total Weighted Score</t>
  </si>
  <si>
    <t xml:space="preserve"> </t>
  </si>
  <si>
    <t>Business Structure and Business Approach</t>
  </si>
  <si>
    <t>Company Information for Bidder and its affiliates</t>
  </si>
  <si>
    <t>Supporting information showing Nature of Services Provided (for BIDDER and its affiliates)</t>
  </si>
  <si>
    <t>Environmental Compliance Review, Monitoring and Requirements</t>
  </si>
  <si>
    <t>Experience in evaluating plant water discharge</t>
  </si>
  <si>
    <t>Hazardous waste handling and disposal program review; monitoring and evaluation</t>
  </si>
  <si>
    <t>Federal and Regulatory Compliance</t>
  </si>
  <si>
    <t>Supporting documents showing compliance with all federal regulations and applicable laws.</t>
  </si>
  <si>
    <t xml:space="preserve">Financial Information Checklist </t>
  </si>
  <si>
    <t xml:space="preserve">Brief description of company's financial position and capability. </t>
  </si>
  <si>
    <t xml:space="preserve">Insurance Policy </t>
  </si>
  <si>
    <t>Client References</t>
  </si>
  <si>
    <t>Mobilization Capability Checklist</t>
  </si>
  <si>
    <t xml:space="preserve">Describe your company's position on O&amp;M procedure utilization and outage planning activities. </t>
  </si>
  <si>
    <t>Describe your company's views on the best method of utilizing and balancing internal and external resources (GPA employees vs. contracting out).</t>
  </si>
  <si>
    <t>Describe your proposed staffing model including staffing optimization plan, for both your employees and GPA employees.  For bidder's proposed staffing, please include experience and qualifications of each staff to be assigned to this contract.</t>
  </si>
  <si>
    <t>Minimum Score - Acceptable Proposal</t>
  </si>
  <si>
    <t>Maximum Compliance Score</t>
  </si>
  <si>
    <t>Minimum Percent Score - Acceptable Proposal</t>
  </si>
  <si>
    <t xml:space="preserve">RATINGS GUIDE: </t>
  </si>
  <si>
    <t>5 - Excellent and plentiful relevant qualifications and project experience. Very highest client references.</t>
  </si>
  <si>
    <t xml:space="preserve">3 - Average relevant qualifications and project experience. Average client references. </t>
  </si>
  <si>
    <t xml:space="preserve">1 - Poor relevant qualifications and few relevant projects. Fair Client references.  </t>
  </si>
  <si>
    <t>0 - No substantial relevant experience.</t>
  </si>
  <si>
    <t>Supporting information showing Business Structure (Company Literature, etc.)</t>
  </si>
  <si>
    <t>Checklist Items</t>
  </si>
  <si>
    <t>RAW RATING SCORE           (highest = 5, lowest =1)</t>
  </si>
  <si>
    <t>WEIGHTED SCORE      (Weight x Raw Rating)</t>
  </si>
  <si>
    <t>PROPONENT Qualifications Score</t>
  </si>
  <si>
    <t>SCORES</t>
  </si>
  <si>
    <t>Evaluator 1</t>
  </si>
  <si>
    <t>Evaluator 2</t>
  </si>
  <si>
    <t>Evaluator 3</t>
  </si>
  <si>
    <t>Evaluator 4</t>
  </si>
  <si>
    <t>Evaluator 5</t>
  </si>
  <si>
    <t>Bidder Checklist Items</t>
  </si>
  <si>
    <t>INSTRUCTIONS:</t>
  </si>
  <si>
    <t>Acceptable Proposal</t>
  </si>
  <si>
    <t>MAXIMUM COMPLIANCE SCORE</t>
  </si>
  <si>
    <t xml:space="preserve">% of Maximum Compliance Score </t>
  </si>
  <si>
    <t>No. of Points</t>
  </si>
  <si>
    <t xml:space="preserve">• Refer to Proposal Scoring Information for the Checklist Weight and Maximum Score details.
• For each Checklist Item / Sub-item, enter score (lowest = 1, highest = 5) on yellow box, under “Raw Rating Score”
• Scoring Guide is attached below
• Weighted Score automatically calculated, DO NOT ENTER NUMBER. </t>
  </si>
  <si>
    <t>SCORING:</t>
  </si>
  <si>
    <t>Qualification / Acceptability</t>
  </si>
  <si>
    <t>A = Acceptable</t>
  </si>
  <si>
    <t>U = Unacceptable</t>
  </si>
  <si>
    <t>THRESHOLDS:</t>
  </si>
  <si>
    <t>Procurement, Inventory Planning and Management</t>
  </si>
  <si>
    <t xml:space="preserve">          What is the quality of company's financial position? </t>
  </si>
  <si>
    <t>EVALUATOR :</t>
  </si>
  <si>
    <t>Please present a proposed organization chart of the PMC organization and the areas of responsibilities for each position.  Include the minimum skill level of each position provided by the PMC.</t>
  </si>
  <si>
    <t>PROPOSAL SCORING SHEET</t>
  </si>
  <si>
    <r>
      <t xml:space="preserve">Proof Of Capability To Mobilize Full Support Services No Later Than </t>
    </r>
    <r>
      <rPr>
        <b/>
        <sz val="12"/>
        <rFont val="Times New Roman"/>
        <family val="1"/>
      </rPr>
      <t>30</t>
    </r>
    <r>
      <rPr>
        <sz val="12"/>
        <rFont val="Times New Roman"/>
        <family val="1"/>
      </rPr>
      <t xml:space="preserve"> days after contract signing.</t>
    </r>
  </si>
  <si>
    <t>PROPOSAL REFERENCE CHECKLIST:  Supporting Information referenced in Proposal</t>
  </si>
  <si>
    <t>Qualitative Proposal Scoring Information</t>
  </si>
  <si>
    <t>BIDDER:</t>
  </si>
  <si>
    <t xml:space="preserve">BIDDER QUALITATIVE PROPOSAL </t>
  </si>
  <si>
    <t xml:space="preserve">          Did BIDDER provide complete and detailed financial records?</t>
  </si>
  <si>
    <t>BIDDER Detailed Questions</t>
  </si>
  <si>
    <t>BIDDER Qualifications Score</t>
  </si>
  <si>
    <t>BIDDER QUALITATIVE PROPOSAL</t>
  </si>
  <si>
    <t>BIDDER</t>
  </si>
  <si>
    <t>Evaluators Scores</t>
  </si>
  <si>
    <t xml:space="preserve">          Were the financial records submitted audited by qualified auditing body 
          or reviewed by qualified reviewing/auditing firm?</t>
  </si>
  <si>
    <t>Documentation  (such as balance sheet, income statement, financial statement, financial ratio) for the last five years showing company's financial position and capability, audited or reviewed by  Certified Public Accountant(s) or other qualified auditing/reviewing firm.</t>
  </si>
  <si>
    <t>A copy of Articles of Incorporation and By-Laws, or similar document</t>
  </si>
  <si>
    <t>Other relevant references concerning business organization (for BIDDER and affiliates)</t>
  </si>
  <si>
    <t xml:space="preserve">Illustration of past experience with meeting performance and/or operation &amp; maintenance guarantees with contracts similar to GPA's. </t>
  </si>
  <si>
    <t>Brief description of successful implementation of remedies.</t>
  </si>
  <si>
    <t>List actual types of plant overhaul experience, from planning, execution up to completion.</t>
  </si>
  <si>
    <t xml:space="preserve">Root-Cause Failure Analysis </t>
  </si>
  <si>
    <t xml:space="preserve"> Generation Outage Planning </t>
  </si>
  <si>
    <t>Plant Engineering &amp; Technical Services</t>
  </si>
  <si>
    <t>Describe experience with procurement of OEM and non-OEM Support.</t>
  </si>
  <si>
    <t xml:space="preserve">Describe experience with emergency procurement for expedited repairs. </t>
  </si>
  <si>
    <t xml:space="preserve">Supporting information showing successful experience with Project Management, Field Installation &amp; Acceptance Testing. </t>
  </si>
  <si>
    <t>Power Plant Management, Operation and Maintenance</t>
  </si>
  <si>
    <t>Performance Management &amp; Reporting</t>
  </si>
  <si>
    <t xml:space="preserve">Describe experience reporting key performance indicators such as EAF and EFOR, following GADS definitions. </t>
  </si>
  <si>
    <t>Experience and expertise on performance tests for emissions</t>
  </si>
  <si>
    <t>Supporting documents showing experience and certifications necessary for regulatory reporting applicable on Guam, such as those required by USEPA, Guam EPA, etc.</t>
  </si>
  <si>
    <t xml:space="preserve">Supporting documents showing knowledge and experience in complying with federal regulations and other applicable laws on Guam, such as OPA 90, Guam Fire Code, and others. </t>
  </si>
  <si>
    <t>Provide proof of compliance with GPA's Insurance Requirements, such as a copy of insurance policy similar to those required by GPA in this bid.</t>
  </si>
  <si>
    <t>Other documentation providing details on your insurance policy, for GPA's review.</t>
  </si>
  <si>
    <t xml:space="preserve">Please present your willingness, capability and desire to offer optional financing of GPA's Critical Repairs/Major Maintenance Activities, should GPA require such.  Please specify limits and terms of financing available. </t>
  </si>
  <si>
    <t xml:space="preserve">Describe additional resources the can be provided to assist GPA in critical repairs or major maintenance work. </t>
  </si>
  <si>
    <t>Proof Of Capability To Mobilize Full Support Services No Later Than 30 days after contract signing.</t>
  </si>
  <si>
    <t>Experience and experties on failure modes and effects analysis of supporting systems / balance of plant</t>
  </si>
  <si>
    <t xml:space="preserve">List methods considered as "best practice" in industry, for transfer of Diesel Units from one location to another. </t>
  </si>
  <si>
    <t>Unit Transfer, Preparation and Clean-up of Facility</t>
  </si>
  <si>
    <t>Supporting information showing successful experience with facility preparation.</t>
  </si>
  <si>
    <t>Supporting information showing successful experience with facility clean-up.</t>
  </si>
  <si>
    <t>Experience in reviewing and evaluating test data.</t>
  </si>
  <si>
    <t>Describe your operational model for supporting O&amp;M activities for GPA's Aggreko Temporary Power Units..</t>
  </si>
  <si>
    <t xml:space="preserve">Please present a plan to minimize unplanned outages. </t>
  </si>
  <si>
    <t xml:space="preserve">Please present a plan to maintain or improve reliability. </t>
  </si>
  <si>
    <t xml:space="preserve">Please present a plan for the transfrer of Aggreko Units to other locations.   The CONTRACTOR's role will mainly be to manage and coordinate all activities. </t>
  </si>
  <si>
    <r>
      <t>Please indicate where supporting information for this checklist item is located within the proposal.</t>
    </r>
    <r>
      <rPr>
        <b/>
        <i/>
        <sz val="12"/>
        <rFont val="Times New Roman"/>
        <family val="1"/>
      </rPr>
      <t xml:space="preserve">           </t>
    </r>
    <r>
      <rPr>
        <sz val="8"/>
        <rFont val="Times New Roman"/>
        <family val="1"/>
      </rPr>
      <t>Example:  Page 85;  or Section A Part 2; or see attachment labeled "Power Plant Operation Experience", etc.</t>
    </r>
  </si>
  <si>
    <t>Describe your operational model for supporting O&amp;M activities for GPA's Yigo Diesel Generators.</t>
  </si>
  <si>
    <t xml:space="preserve">At least three (3) client references for similar or larger contracts (Client Name, Position, Company, description of contract with Bidder or affiliates). </t>
  </si>
  <si>
    <t>At least three (3) letters from current and/or previous clients describing relationship with Bidder, and Bidder's contract performance, for contracts similar to GPA's.</t>
  </si>
  <si>
    <t>IFB GPA-061-20 Operation and Maintenance Contract for the Guam Power Authority
Yigo Diesel Generators</t>
  </si>
  <si>
    <t>IFB GPA-061-20 Performance Management Contract for the Guam Power Authority
Yigo Diesel Generators</t>
  </si>
  <si>
    <t>List methods considered as "best practice" in industry, for outage planning or management of major capital improvement projects for Diesel Units Similar to Aggreko Units ( QSK50G4 Engine, PE734C2 Generator Manufactured by Cummins; 4-stroke 16-cylinder, water-cooled, turbo-charged, low temperature aftercooled type; equipped with Selective Catalyst Reduction Unit)</t>
  </si>
  <si>
    <t>Supporting information related to critical repairs, major maintenance work completed for Diesel Units Similar toAggreko Units ( QSK50G4 Engine, PE734C2 Generator Manufactured by Cummins; 4-stroke 16-cylinder, water-cooled, turbo-charged, low temperature aftercooled type; equipped with Selective Catalyst Reduction Unit)</t>
  </si>
  <si>
    <t>Supporting information showing successful completion of critical projects for Diesel Units Similar to Aggreko Units ( QSK50G4 Engine, PE734C2 Generator Manufactured by Cummins; 4-stroke 16-cylinder, water-cooled, turbo-charged, low temperature aftercooled type; equipped with Selective Catalyst Reduction Unit).</t>
  </si>
  <si>
    <t>Describe experience with procurement for materials and Diesel Units Similar to Aggreko Units ( QSK50G4 Engine, PE734C2 Generator Manufactured by Cummins; 4-stroke 16-cylinder, water-cooled, turbo-charged, low temperature aftercooled type; equipped with Selective Catalyst Reduction Unit).</t>
  </si>
  <si>
    <t>Describe experience with inventory control and management for Diesel Units Similar toAggreko Units ( QSK50G4 Engine, PE734C2 Generator Manufactured by Cummins; 4-stroke 16-cylinder, water-cooled, turbo-charged, low temperature aftercooled type; equipped with Selective Catalyst Reduction Unit).</t>
  </si>
  <si>
    <t>Describe experience tracking and reporting key performance indicators for Diesel Units Similar to Aggreko Units ( QSK50G4 Engine, PE734C2 Generator Manufactured by Cummins; 4-stroke 16-cylinder, water-cooled, turbo-charged, low temperature aftercooled type; equipped with Selective Catalyst Reduction Unit).</t>
  </si>
  <si>
    <t xml:space="preserve">Please present a plan for the transfer of GPA's Yigo Diesel Generators to other locations.   The CONTRACTOR's role will mainly be to manage and coordinate all activities. </t>
  </si>
  <si>
    <t>Description and supporting information showing successful experience with the management and operation of Diesel Units Similar to Aggreko Units ( QSK50G4 Engine, PE734C2 Generator Manufactured by Cummins; 4-stroke 16-cylinder, water-cooled, turbo-charged, low temperature aftercooled type; equipped with Selective Catalyst Reduction Unit).</t>
  </si>
  <si>
    <t>Description and supporting information showing successful experience with routine and major maintenance of Diesel Units Similar to Aggreko Units ( QSK50G4 Engine, PE734C2 Generator Manufactured by Cummins; 4-stroke 16-cylinder, water-cooled, turbo-charged, low temperature aftercooled type; equipped with Selective Catalyst Reduction Unit).</t>
  </si>
  <si>
    <t>Experience and expertise on failure modes and effects analysis with Diesel Units Similar to Aggreko Units ( QSK50G4 Engine, PE734C2 Generator Manufactured by Cummins; 4-stroke 16-cylinder, water-cooled, turbo-charged, low temperature aftercooled type; equipped with Selective Catalyst Reduction Unit).</t>
  </si>
  <si>
    <t>Experience and experties on failure modes and effects analysis of supporting systems / balance of plant.</t>
  </si>
  <si>
    <t>Experience and expertise on failure modes and effects analysis with Diesel Units Similar to Aggreko Units (QSK50G4 Engine, PE734C2 Generator Manufactured by Cummins; 4-stroke 16-cylinder, water-cooled, turbo-charged, low temperature aftercooled type; equipped with Selective Catalyst Reduction Unit).</t>
  </si>
  <si>
    <t>Supporting information related to critical repairs, major maintenance work completed for Diesel Units Similar toAggreko Units ( QSK50G4 Engine, PE734C2 Generator Manufactured by Cummins; 4-stroke 16-cylinder, water-cooled, turbo-charged, low temperature aftercooled type; equipped with Selective Catalyst Reduction Unit).</t>
  </si>
  <si>
    <t>List methods considered as "best practice" in industry, for outage planning or management of major capital improvement projects for Diesel Units Similar to Aggreko Units ( QSK50G4 Engine, PE734C2 Generator Manufactured by Cummins; 4-stroke 16-cylinder, water-cooled, turbo-charged, low temperature aftercooled type; equipped with Selective Catalyst Reduction Unit).</t>
  </si>
  <si>
    <t>Supporting information showing successful previous experience providing Plant Engineering &amp; Technical Services to Diesel Units Similar to Aggreko Units ( QSK50G4 Engine, PE734C2 Generator Manufactured by Cummins; 4-stroke 1.6-cylinder, water-cooled, turbo-charged, low temperature aftercooled type; equipped with Selective Catalyst Reduction Unit).</t>
  </si>
  <si>
    <t>Describe experience tracking and reporting key performance indicators for Diesel Units Similar to Aggreko Units (QSK50G4 Engine, PE734C2 Generator Manufactured by Cummins; 4-stroke 16-cylinder, water-cooled, turbo-charged, low temperature aftercooled type; equipped with Selective Catalyst Reduction Unit).</t>
  </si>
  <si>
    <t>Supporting documents showing knowledge and experience in complying with environmental regulations applicable to GPA's Yigo Diesel Generators.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</si>
</sst>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9" x14ac:knownFonts="1">
    <font>
      <sz val="11"/>
      <color theme="1"/>
      <name val="Calibri"/>
      <family val="2"/>
      <scheme val="minor"/>
    </font>
    <font>
      <sz val="11"/>
      <color indexed="8"/>
      <name val="Calibri"/>
      <family val="2"/>
    </font>
    <font>
      <b/>
      <sz val="12"/>
      <color indexed="81"/>
      <name val="Tahoma"/>
      <family val="2"/>
    </font>
    <font>
      <sz val="12"/>
      <color indexed="81"/>
      <name val="Tahoma"/>
      <family val="2"/>
    </font>
    <font>
      <sz val="14"/>
      <color theme="1"/>
      <name val="Times New Roman"/>
      <family val="1"/>
    </font>
    <font>
      <sz val="10"/>
      <name val="Times New Roman"/>
      <family val="1"/>
    </font>
    <font>
      <b/>
      <sz val="10"/>
      <name val="Times New Roman"/>
      <family val="1"/>
    </font>
    <font>
      <b/>
      <sz val="11"/>
      <name val="Times New Roman"/>
      <family val="1"/>
    </font>
    <font>
      <sz val="11"/>
      <name val="Times New Roman"/>
      <family val="1"/>
    </font>
    <font>
      <sz val="11"/>
      <color theme="1"/>
      <name val="Times New Roman"/>
      <family val="1"/>
    </font>
    <font>
      <b/>
      <sz val="11"/>
      <color theme="1"/>
      <name val="Times New Roman"/>
      <family val="1"/>
    </font>
    <font>
      <b/>
      <sz val="12"/>
      <name val="Times New Roman"/>
      <family val="1"/>
    </font>
    <font>
      <sz val="12"/>
      <name val="Times New Roman"/>
      <family val="1"/>
    </font>
    <font>
      <b/>
      <sz val="16"/>
      <name val="Times New Roman"/>
      <family val="1"/>
    </font>
    <font>
      <b/>
      <sz val="12"/>
      <color theme="5" tint="0.79998168889431442"/>
      <name val="Times New Roman"/>
      <family val="1"/>
    </font>
    <font>
      <sz val="12"/>
      <color theme="1"/>
      <name val="Times New Roman"/>
      <family val="1"/>
    </font>
    <font>
      <b/>
      <i/>
      <sz val="12"/>
      <name val="Times New Roman"/>
      <family val="1"/>
    </font>
    <font>
      <b/>
      <sz val="12"/>
      <color theme="1"/>
      <name val="Times New Roman"/>
      <family val="1"/>
    </font>
    <font>
      <sz val="8"/>
      <name val="Times New Roman"/>
      <family val="1"/>
    </font>
  </fonts>
  <fills count="9">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rgb="FFFFFFCC"/>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2">
    <xf numFmtId="0" fontId="0" fillId="0" borderId="0" xfId="0"/>
    <xf numFmtId="0" fontId="4" fillId="6" borderId="0" xfId="0" applyFont="1" applyFill="1" applyAlignment="1">
      <alignment vertical="center"/>
    </xf>
    <xf numFmtId="0" fontId="4" fillId="0" borderId="0" xfId="0" applyFont="1" applyFill="1" applyAlignment="1">
      <alignment vertical="center"/>
    </xf>
    <xf numFmtId="0" fontId="4" fillId="0" borderId="0" xfId="0" applyFont="1" applyAlignment="1">
      <alignment vertical="center"/>
    </xf>
    <xf numFmtId="0" fontId="5" fillId="2" borderId="0" xfId="0" applyFont="1" applyFill="1" applyProtection="1">
      <protection hidden="1"/>
    </xf>
    <xf numFmtId="0" fontId="5" fillId="8" borderId="0" xfId="0" applyFont="1" applyFill="1" applyProtection="1">
      <protection hidden="1"/>
    </xf>
    <xf numFmtId="0" fontId="6" fillId="8" borderId="0" xfId="0" applyFont="1" applyFill="1" applyProtection="1">
      <protection hidden="1"/>
    </xf>
    <xf numFmtId="0" fontId="7" fillId="8" borderId="1" xfId="0" applyFont="1" applyFill="1" applyBorder="1" applyAlignment="1" applyProtection="1">
      <alignment horizontal="center" vertical="center" wrapText="1"/>
      <protection hidden="1"/>
    </xf>
    <xf numFmtId="164" fontId="7" fillId="8" borderId="1" xfId="2" applyNumberFormat="1" applyFont="1" applyFill="1" applyBorder="1" applyAlignment="1" applyProtection="1">
      <alignment horizontal="center" vertical="center" wrapText="1"/>
      <protection hidden="1"/>
    </xf>
    <xf numFmtId="0" fontId="8" fillId="2" borderId="0" xfId="0" applyFont="1" applyFill="1" applyProtection="1">
      <protection hidden="1"/>
    </xf>
    <xf numFmtId="0" fontId="8" fillId="8" borderId="1" xfId="0" applyFont="1" applyFill="1" applyBorder="1" applyAlignment="1" applyProtection="1">
      <alignment horizontal="center" vertical="center" wrapText="1"/>
      <protection hidden="1"/>
    </xf>
    <xf numFmtId="49" fontId="8" fillId="8" borderId="1" xfId="0" applyNumberFormat="1" applyFont="1" applyFill="1" applyBorder="1" applyAlignment="1" applyProtection="1">
      <alignment horizontal="justify" vertical="center" wrapText="1"/>
      <protection hidden="1"/>
    </xf>
    <xf numFmtId="0" fontId="8" fillId="8" borderId="1" xfId="0" applyFont="1" applyFill="1" applyBorder="1" applyAlignment="1" applyProtection="1">
      <alignment horizontal="center" vertical="center"/>
      <protection hidden="1"/>
    </xf>
    <xf numFmtId="164" fontId="8" fillId="8" borderId="1" xfId="2" applyNumberFormat="1" applyFont="1" applyFill="1" applyBorder="1" applyAlignment="1" applyProtection="1">
      <alignment horizontal="center" vertical="center"/>
      <protection hidden="1"/>
    </xf>
    <xf numFmtId="164" fontId="7" fillId="8" borderId="1" xfId="2" applyNumberFormat="1" applyFont="1" applyFill="1" applyBorder="1" applyAlignment="1" applyProtection="1">
      <alignment horizontal="center" vertical="center"/>
      <protection hidden="1"/>
    </xf>
    <xf numFmtId="49" fontId="7" fillId="8" borderId="1" xfId="0" applyNumberFormat="1" applyFont="1" applyFill="1" applyBorder="1" applyAlignment="1" applyProtection="1">
      <alignment horizontal="justify" vertical="center" wrapText="1"/>
      <protection hidden="1"/>
    </xf>
    <xf numFmtId="0" fontId="7" fillId="8" borderId="1" xfId="0" applyFont="1" applyFill="1" applyBorder="1" applyAlignment="1" applyProtection="1">
      <alignment horizontal="center" vertical="center"/>
      <protection hidden="1"/>
    </xf>
    <xf numFmtId="0" fontId="7" fillId="8" borderId="1" xfId="0" applyFont="1" applyFill="1" applyBorder="1" applyProtection="1">
      <protection hidden="1"/>
    </xf>
    <xf numFmtId="0" fontId="7" fillId="2" borderId="0" xfId="0" applyFont="1" applyFill="1" applyProtection="1">
      <protection hidden="1"/>
    </xf>
    <xf numFmtId="164" fontId="7" fillId="2" borderId="0" xfId="0" applyNumberFormat="1" applyFont="1" applyFill="1" applyProtection="1">
      <protection hidden="1"/>
    </xf>
    <xf numFmtId="49" fontId="8" fillId="8" borderId="1" xfId="0" applyNumberFormat="1" applyFont="1" applyFill="1" applyBorder="1" applyAlignment="1" applyProtection="1">
      <alignment horizontal="left" vertical="center" wrapText="1" indent="1"/>
      <protection hidden="1"/>
    </xf>
    <xf numFmtId="49" fontId="7" fillId="8" borderId="1" xfId="0" applyNumberFormat="1" applyFont="1" applyFill="1" applyBorder="1" applyAlignment="1" applyProtection="1">
      <alignment horizontal="left" vertical="center" wrapText="1"/>
      <protection hidden="1"/>
    </xf>
    <xf numFmtId="0" fontId="7" fillId="8" borderId="3" xfId="0" applyFont="1" applyFill="1" applyBorder="1" applyAlignment="1" applyProtection="1">
      <alignment vertical="center" wrapText="1"/>
      <protection hidden="1"/>
    </xf>
    <xf numFmtId="49" fontId="9" fillId="8" borderId="1" xfId="0" applyNumberFormat="1" applyFont="1" applyFill="1" applyBorder="1" applyAlignment="1" applyProtection="1">
      <alignment horizontal="left" vertical="center" wrapText="1" indent="1"/>
      <protection hidden="1"/>
    </xf>
    <xf numFmtId="0" fontId="8" fillId="8" borderId="3" xfId="0" applyFont="1" applyFill="1" applyBorder="1" applyAlignment="1" applyProtection="1">
      <protection hidden="1"/>
    </xf>
    <xf numFmtId="49" fontId="10" fillId="8" borderId="1" xfId="0" applyNumberFormat="1" applyFont="1" applyFill="1" applyBorder="1" applyAlignment="1" applyProtection="1">
      <alignment horizontal="left" vertical="center" wrapText="1"/>
      <protection hidden="1"/>
    </xf>
    <xf numFmtId="0" fontId="7" fillId="8" borderId="1" xfId="0" applyFont="1" applyFill="1" applyBorder="1" applyAlignment="1" applyProtection="1">
      <alignment horizontal="center"/>
      <protection hidden="1"/>
    </xf>
    <xf numFmtId="0" fontId="8" fillId="8" borderId="1" xfId="0" applyFont="1" applyFill="1" applyBorder="1" applyAlignment="1" applyProtection="1">
      <protection hidden="1"/>
    </xf>
    <xf numFmtId="0" fontId="7" fillId="8" borderId="1" xfId="0" applyFont="1" applyFill="1" applyBorder="1" applyAlignment="1" applyProtection="1">
      <alignment vertical="center" wrapText="1"/>
      <protection hidden="1"/>
    </xf>
    <xf numFmtId="0" fontId="8" fillId="8" borderId="0" xfId="0" applyFont="1" applyFill="1" applyBorder="1" applyAlignment="1" applyProtection="1">
      <alignment vertical="center" wrapText="1"/>
      <protection hidden="1"/>
    </xf>
    <xf numFmtId="0" fontId="8" fillId="8" borderId="0" xfId="0" applyFont="1" applyFill="1" applyBorder="1" applyAlignment="1" applyProtection="1">
      <alignment horizontal="justify" vertical="center" wrapText="1"/>
      <protection hidden="1"/>
    </xf>
    <xf numFmtId="0" fontId="8" fillId="8" borderId="0" xfId="0" applyFont="1" applyFill="1" applyAlignment="1" applyProtection="1">
      <alignment horizontal="center"/>
      <protection hidden="1"/>
    </xf>
    <xf numFmtId="0" fontId="8" fillId="8" borderId="0" xfId="0" applyFont="1" applyFill="1" applyProtection="1">
      <protection hidden="1"/>
    </xf>
    <xf numFmtId="0" fontId="8" fillId="8" borderId="0" xfId="0" applyFont="1" applyFill="1" applyBorder="1" applyProtection="1">
      <protection hidden="1"/>
    </xf>
    <xf numFmtId="164" fontId="8" fillId="8" borderId="0" xfId="2" applyNumberFormat="1" applyFont="1" applyFill="1" applyBorder="1" applyAlignment="1" applyProtection="1">
      <alignment horizontal="center" vertical="center"/>
      <protection hidden="1"/>
    </xf>
    <xf numFmtId="0" fontId="7" fillId="8" borderId="0" xfId="0" applyFont="1" applyFill="1" applyProtection="1">
      <protection hidden="1"/>
    </xf>
    <xf numFmtId="0" fontId="8" fillId="8" borderId="0" xfId="0" applyFont="1" applyFill="1" applyBorder="1" applyAlignment="1" applyProtection="1">
      <alignment horizontal="center" vertical="center" wrapText="1"/>
      <protection hidden="1"/>
    </xf>
    <xf numFmtId="0" fontId="7" fillId="8" borderId="5" xfId="0" applyFont="1" applyFill="1" applyBorder="1" applyAlignment="1" applyProtection="1">
      <alignment vertical="center"/>
      <protection hidden="1"/>
    </xf>
    <xf numFmtId="43" fontId="8" fillId="8" borderId="6" xfId="1" applyFont="1" applyFill="1" applyBorder="1" applyAlignment="1" applyProtection="1">
      <alignment vertical="center"/>
      <protection hidden="1"/>
    </xf>
    <xf numFmtId="0" fontId="7" fillId="8" borderId="7" xfId="0" applyFont="1" applyFill="1" applyBorder="1" applyAlignment="1" applyProtection="1">
      <alignment vertical="center"/>
      <protection hidden="1"/>
    </xf>
    <xf numFmtId="43" fontId="8" fillId="8" borderId="8" xfId="1"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43" fontId="8" fillId="8" borderId="10" xfId="1" applyFont="1" applyFill="1" applyBorder="1" applyAlignment="1" applyProtection="1">
      <alignment vertical="center"/>
      <protection hidden="1"/>
    </xf>
    <xf numFmtId="0" fontId="7" fillId="8" borderId="11" xfId="0" applyFont="1" applyFill="1" applyBorder="1" applyAlignment="1" applyProtection="1">
      <alignment vertical="center"/>
      <protection hidden="1"/>
    </xf>
    <xf numFmtId="164" fontId="8" fillId="8" borderId="12" xfId="2" applyNumberFormat="1" applyFont="1" applyFill="1" applyBorder="1" applyAlignment="1" applyProtection="1">
      <alignment vertical="center"/>
      <protection hidden="1"/>
    </xf>
    <xf numFmtId="0" fontId="7" fillId="8" borderId="13" xfId="0" applyFont="1" applyFill="1" applyBorder="1" applyAlignment="1" applyProtection="1">
      <alignment vertical="center"/>
      <protection hidden="1"/>
    </xf>
    <xf numFmtId="164" fontId="8" fillId="8" borderId="14" xfId="2" applyNumberFormat="1" applyFont="1" applyFill="1" applyBorder="1" applyAlignment="1" applyProtection="1">
      <alignment vertical="center"/>
      <protection hidden="1"/>
    </xf>
    <xf numFmtId="43" fontId="8" fillId="8" borderId="0" xfId="1" applyFont="1" applyFill="1" applyAlignment="1" applyProtection="1">
      <alignment vertical="center"/>
      <protection hidden="1"/>
    </xf>
    <xf numFmtId="0" fontId="7" fillId="8" borderId="21" xfId="0" applyFont="1" applyFill="1" applyBorder="1" applyAlignment="1" applyProtection="1">
      <alignment vertical="center"/>
      <protection hidden="1"/>
    </xf>
    <xf numFmtId="43" fontId="8" fillId="8" borderId="24" xfId="1"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43" fontId="8" fillId="8" borderId="25" xfId="1" applyFont="1" applyFill="1" applyBorder="1" applyAlignment="1" applyProtection="1">
      <alignment vertical="center"/>
      <protection hidden="1"/>
    </xf>
    <xf numFmtId="0" fontId="7" fillId="8" borderId="22" xfId="0" applyFont="1" applyFill="1" applyBorder="1" applyAlignment="1" applyProtection="1">
      <alignment vertical="center"/>
      <protection hidden="1"/>
    </xf>
    <xf numFmtId="43" fontId="8" fillId="8" borderId="26" xfId="1" applyFont="1" applyFill="1" applyBorder="1" applyAlignment="1" applyProtection="1">
      <alignment vertical="center"/>
      <protection hidden="1"/>
    </xf>
    <xf numFmtId="0" fontId="7" fillId="8" borderId="19" xfId="0" applyFont="1" applyFill="1" applyBorder="1" applyAlignment="1" applyProtection="1">
      <alignment vertical="center"/>
      <protection hidden="1"/>
    </xf>
    <xf numFmtId="164" fontId="8" fillId="8" borderId="27" xfId="2" applyNumberFormat="1" applyFont="1" applyFill="1" applyBorder="1" applyAlignment="1" applyProtection="1">
      <alignment vertical="center"/>
      <protection hidden="1"/>
    </xf>
    <xf numFmtId="0" fontId="7" fillId="8" borderId="23" xfId="0" applyFont="1" applyFill="1" applyBorder="1" applyAlignment="1" applyProtection="1">
      <alignment vertical="center"/>
      <protection hidden="1"/>
    </xf>
    <xf numFmtId="164" fontId="8" fillId="8" borderId="28" xfId="2" applyNumberFormat="1" applyFont="1" applyFill="1" applyBorder="1" applyAlignment="1" applyProtection="1">
      <alignment vertical="center"/>
      <protection hidden="1"/>
    </xf>
    <xf numFmtId="0" fontId="8" fillId="2" borderId="0" xfId="0" applyFont="1" applyFill="1" applyBorder="1" applyAlignment="1" applyProtection="1">
      <alignment horizontal="justify" vertical="center" wrapText="1"/>
      <protection hidden="1"/>
    </xf>
    <xf numFmtId="0" fontId="8" fillId="2" borderId="0" xfId="0" applyFont="1" applyFill="1" applyAlignment="1" applyProtection="1">
      <alignment horizontal="center"/>
      <protection hidden="1"/>
    </xf>
    <xf numFmtId="0" fontId="8" fillId="2" borderId="0" xfId="0" applyFont="1" applyFill="1" applyBorder="1" applyProtection="1">
      <protection hidden="1"/>
    </xf>
    <xf numFmtId="164" fontId="8" fillId="2" borderId="0" xfId="2" applyNumberFormat="1" applyFont="1" applyFill="1" applyBorder="1" applyAlignment="1" applyProtection="1">
      <alignment horizontal="center" vertical="center"/>
      <protection hidden="1"/>
    </xf>
    <xf numFmtId="0" fontId="11" fillId="8" borderId="1" xfId="0" applyFont="1" applyFill="1" applyBorder="1" applyAlignment="1" applyProtection="1">
      <alignment vertical="center" wrapText="1"/>
      <protection hidden="1"/>
    </xf>
    <xf numFmtId="49" fontId="11" fillId="8" borderId="1" xfId="0" applyNumberFormat="1" applyFont="1" applyFill="1" applyBorder="1" applyAlignment="1" applyProtection="1">
      <alignment horizontal="left" vertical="center" wrapText="1"/>
      <protection hidden="1"/>
    </xf>
    <xf numFmtId="0" fontId="11" fillId="8" borderId="1" xfId="0" applyFont="1" applyFill="1" applyBorder="1" applyAlignment="1" applyProtection="1">
      <alignment horizontal="center"/>
      <protection hidden="1"/>
    </xf>
    <xf numFmtId="0" fontId="12" fillId="8" borderId="1" xfId="0" applyFont="1" applyFill="1" applyBorder="1" applyProtection="1">
      <protection hidden="1"/>
    </xf>
    <xf numFmtId="0" fontId="11" fillId="8" borderId="1" xfId="0" applyFont="1" applyFill="1" applyBorder="1" applyAlignment="1" applyProtection="1">
      <alignment horizontal="center" vertical="center"/>
      <protection hidden="1"/>
    </xf>
    <xf numFmtId="0" fontId="12" fillId="2" borderId="0" xfId="0" applyFont="1" applyFill="1" applyProtection="1">
      <protection hidden="1"/>
    </xf>
    <xf numFmtId="0" fontId="8" fillId="8" borderId="1" xfId="0" applyFont="1" applyFill="1" applyBorder="1" applyProtection="1">
      <protection hidden="1"/>
    </xf>
    <xf numFmtId="0" fontId="4" fillId="5" borderId="0" xfId="0" applyFont="1" applyFill="1" applyAlignment="1">
      <alignment vertical="center"/>
    </xf>
    <xf numFmtId="0" fontId="4" fillId="8" borderId="0" xfId="0" applyFont="1" applyFill="1" applyAlignment="1">
      <alignment horizontal="center" vertical="center"/>
    </xf>
    <xf numFmtId="0" fontId="4" fillId="5" borderId="0" xfId="0" applyFont="1" applyFill="1" applyAlignment="1">
      <alignment horizontal="center" vertical="center"/>
    </xf>
    <xf numFmtId="0" fontId="9" fillId="0" borderId="0" xfId="0" applyFont="1"/>
    <xf numFmtId="1" fontId="5" fillId="8" borderId="0" xfId="0" applyNumberFormat="1" applyFont="1" applyFill="1" applyAlignment="1" applyProtection="1">
      <alignment horizontal="center"/>
      <protection hidden="1"/>
    </xf>
    <xf numFmtId="1" fontId="5" fillId="8" borderId="0" xfId="0" applyNumberFormat="1" applyFont="1" applyFill="1" applyProtection="1">
      <protection hidden="1"/>
    </xf>
    <xf numFmtId="0" fontId="6" fillId="8" borderId="0" xfId="0" applyFont="1" applyFill="1" applyBorder="1" applyAlignment="1" applyProtection="1">
      <alignment vertical="center" wrapText="1"/>
      <protection hidden="1"/>
    </xf>
    <xf numFmtId="0" fontId="11" fillId="8" borderId="0" xfId="0" applyFont="1" applyFill="1" applyProtection="1">
      <protection hidden="1"/>
    </xf>
    <xf numFmtId="0" fontId="12" fillId="8" borderId="0" xfId="0" applyFont="1" applyFill="1" applyProtection="1">
      <protection hidden="1"/>
    </xf>
    <xf numFmtId="1" fontId="12" fillId="8" borderId="0" xfId="0" applyNumberFormat="1" applyFont="1" applyFill="1" applyAlignment="1" applyProtection="1">
      <alignment horizontal="center"/>
      <protection hidden="1"/>
    </xf>
    <xf numFmtId="1" fontId="12" fillId="8" borderId="0" xfId="0" applyNumberFormat="1" applyFont="1" applyFill="1" applyProtection="1">
      <protection hidden="1"/>
    </xf>
    <xf numFmtId="0" fontId="11" fillId="8" borderId="0" xfId="0" applyFont="1" applyFill="1" applyBorder="1" applyAlignment="1" applyProtection="1">
      <alignment vertical="center" wrapText="1"/>
      <protection hidden="1"/>
    </xf>
    <xf numFmtId="0" fontId="11" fillId="8" borderId="1" xfId="0" applyFont="1" applyFill="1" applyBorder="1" applyAlignment="1" applyProtection="1">
      <alignment vertical="center"/>
      <protection hidden="1"/>
    </xf>
    <xf numFmtId="43" fontId="11" fillId="8" borderId="1" xfId="1" applyFont="1" applyFill="1" applyBorder="1" applyAlignment="1" applyProtection="1">
      <alignment vertical="center"/>
      <protection hidden="1"/>
    </xf>
    <xf numFmtId="164" fontId="12" fillId="8" borderId="0" xfId="2" applyNumberFormat="1" applyFont="1" applyFill="1" applyBorder="1" applyAlignment="1" applyProtection="1">
      <alignment horizontal="center" vertical="center"/>
      <protection hidden="1"/>
    </xf>
    <xf numFmtId="1" fontId="11" fillId="8" borderId="0" xfId="0" applyNumberFormat="1" applyFont="1" applyFill="1" applyProtection="1">
      <protection hidden="1"/>
    </xf>
    <xf numFmtId="164" fontId="11" fillId="8" borderId="15" xfId="2" applyNumberFormat="1" applyFont="1" applyFill="1" applyBorder="1" applyAlignment="1" applyProtection="1">
      <alignment vertical="center"/>
      <protection hidden="1"/>
    </xf>
    <xf numFmtId="43" fontId="11" fillId="8" borderId="15" xfId="1" applyFont="1" applyFill="1" applyBorder="1" applyAlignment="1" applyProtection="1">
      <alignment vertical="center"/>
      <protection hidden="1"/>
    </xf>
    <xf numFmtId="0" fontId="11" fillId="6" borderId="1" xfId="0" applyFont="1" applyFill="1" applyBorder="1" applyAlignment="1" applyProtection="1">
      <alignment vertical="center"/>
      <protection hidden="1"/>
    </xf>
    <xf numFmtId="164" fontId="11" fillId="6" borderId="1" xfId="2" applyNumberFormat="1" applyFont="1" applyFill="1" applyBorder="1" applyAlignment="1" applyProtection="1">
      <alignment vertical="center"/>
      <protection hidden="1"/>
    </xf>
    <xf numFmtId="164" fontId="12" fillId="6" borderId="0" xfId="2" applyNumberFormat="1" applyFont="1" applyFill="1" applyBorder="1" applyAlignment="1" applyProtection="1">
      <alignment horizontal="center" vertical="center"/>
      <protection hidden="1"/>
    </xf>
    <xf numFmtId="1" fontId="11" fillId="6" borderId="0" xfId="0" applyNumberFormat="1" applyFont="1" applyFill="1" applyProtection="1">
      <protection hidden="1"/>
    </xf>
    <xf numFmtId="43" fontId="11" fillId="6" borderId="1" xfId="1" applyFont="1" applyFill="1" applyBorder="1" applyAlignment="1" applyProtection="1">
      <alignment vertical="center"/>
      <protection hidden="1"/>
    </xf>
    <xf numFmtId="43" fontId="8" fillId="2" borderId="0" xfId="1" applyFont="1" applyFill="1" applyAlignment="1" applyProtection="1">
      <alignment vertical="center"/>
      <protection hidden="1"/>
    </xf>
    <xf numFmtId="1" fontId="7" fillId="2" borderId="0" xfId="0" applyNumberFormat="1" applyFont="1" applyFill="1" applyProtection="1">
      <protection hidden="1"/>
    </xf>
    <xf numFmtId="1" fontId="7" fillId="8" borderId="1" xfId="0" applyNumberFormat="1"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justify" vertical="center" wrapText="1"/>
      <protection hidden="1"/>
    </xf>
    <xf numFmtId="0" fontId="8" fillId="2" borderId="1" xfId="0" applyFont="1" applyFill="1" applyBorder="1" applyAlignment="1" applyProtection="1">
      <alignment horizontal="center" vertical="center"/>
      <protection hidden="1"/>
    </xf>
    <xf numFmtId="164" fontId="8" fillId="2" borderId="1" xfId="2" applyNumberFormat="1" applyFont="1" applyFill="1" applyBorder="1" applyAlignment="1" applyProtection="1">
      <alignment horizontal="center" vertical="center"/>
      <protection hidden="1"/>
    </xf>
    <xf numFmtId="1" fontId="7" fillId="2" borderId="1" xfId="2" applyNumberFormat="1" applyFont="1" applyFill="1" applyBorder="1" applyAlignment="1" applyProtection="1">
      <alignment horizontal="center" vertical="center"/>
      <protection hidden="1"/>
    </xf>
    <xf numFmtId="164" fontId="7" fillId="2" borderId="2" xfId="2" applyNumberFormat="1" applyFont="1" applyFill="1" applyBorder="1" applyAlignment="1" applyProtection="1">
      <alignment horizontal="center" vertical="center"/>
      <protection hidden="1"/>
    </xf>
    <xf numFmtId="1" fontId="13" fillId="3" borderId="1" xfId="1" applyNumberFormat="1" applyFont="1" applyFill="1" applyBorder="1" applyAlignment="1" applyProtection="1">
      <alignment horizontal="center" vertical="center"/>
      <protection hidden="1"/>
    </xf>
    <xf numFmtId="164" fontId="8" fillId="4" borderId="18" xfId="2" applyNumberFormat="1" applyFont="1" applyFill="1" applyBorder="1" applyAlignment="1" applyProtection="1">
      <alignment horizontal="center" vertical="center"/>
      <protection hidden="1"/>
    </xf>
    <xf numFmtId="1" fontId="7" fillId="2" borderId="17" xfId="1" applyNumberFormat="1" applyFont="1" applyFill="1" applyBorder="1" applyAlignment="1" applyProtection="1">
      <alignment horizontal="center" vertical="center"/>
      <protection hidden="1"/>
    </xf>
    <xf numFmtId="164" fontId="8" fillId="2" borderId="4" xfId="2" applyNumberFormat="1" applyFont="1" applyFill="1" applyBorder="1" applyAlignment="1" applyProtection="1">
      <alignment horizontal="center" vertical="center"/>
      <protection hidden="1"/>
    </xf>
    <xf numFmtId="1" fontId="7" fillId="2" borderId="1" xfId="1" applyNumberFormat="1" applyFont="1" applyFill="1" applyBorder="1" applyAlignment="1" applyProtection="1">
      <alignment horizontal="center" vertical="center"/>
      <protection hidden="1"/>
    </xf>
    <xf numFmtId="1" fontId="13" fillId="3" borderId="1" xfId="2" applyNumberFormat="1" applyFont="1" applyFill="1" applyBorder="1" applyAlignment="1" applyProtection="1">
      <alignment horizontal="center" vertical="center"/>
      <protection hidden="1"/>
    </xf>
    <xf numFmtId="1" fontId="7" fillId="2" borderId="17" xfId="2" applyNumberFormat="1" applyFont="1" applyFill="1" applyBorder="1" applyAlignment="1" applyProtection="1">
      <alignment horizontal="center" vertical="center"/>
      <protection hidden="1"/>
    </xf>
    <xf numFmtId="0" fontId="7" fillId="7" borderId="1" xfId="0" applyFont="1" applyFill="1" applyBorder="1" applyAlignment="1" applyProtection="1">
      <alignment horizontal="center" vertical="center"/>
      <protection hidden="1"/>
    </xf>
    <xf numFmtId="0" fontId="8" fillId="6" borderId="1" xfId="0" applyFont="1" applyFill="1" applyBorder="1" applyAlignment="1" applyProtection="1">
      <alignment horizontal="center" vertical="center"/>
      <protection hidden="1"/>
    </xf>
    <xf numFmtId="164" fontId="8" fillId="2" borderId="2" xfId="2" applyNumberFormat="1" applyFont="1" applyFill="1" applyBorder="1" applyAlignment="1" applyProtection="1">
      <alignment horizontal="center" vertical="center"/>
      <protection hidden="1"/>
    </xf>
    <xf numFmtId="49" fontId="8" fillId="2" borderId="0" xfId="0" applyNumberFormat="1" applyFont="1" applyFill="1" applyBorder="1" applyAlignment="1" applyProtection="1">
      <alignment horizontal="justify" vertical="center" wrapText="1"/>
      <protection hidden="1"/>
    </xf>
    <xf numFmtId="0" fontId="11" fillId="3" borderId="1" xfId="0" applyFont="1" applyFill="1" applyBorder="1" applyAlignment="1" applyProtection="1">
      <alignment vertical="center" wrapText="1"/>
      <protection hidden="1"/>
    </xf>
    <xf numFmtId="49" fontId="11" fillId="3" borderId="1" xfId="0" applyNumberFormat="1" applyFont="1" applyFill="1" applyBorder="1" applyAlignment="1" applyProtection="1">
      <alignment horizontal="left" vertical="center" wrapText="1"/>
      <protection hidden="1"/>
    </xf>
    <xf numFmtId="0" fontId="14" fillId="3" borderId="1" xfId="0" applyFont="1" applyFill="1" applyBorder="1" applyAlignment="1" applyProtection="1">
      <alignment horizontal="center"/>
      <protection hidden="1"/>
    </xf>
    <xf numFmtId="164" fontId="12" fillId="3" borderId="1" xfId="2" applyNumberFormat="1" applyFont="1" applyFill="1" applyBorder="1" applyAlignment="1" applyProtection="1">
      <alignment horizontal="center" vertical="center"/>
      <protection hidden="1"/>
    </xf>
    <xf numFmtId="1" fontId="11" fillId="3" borderId="1" xfId="2" applyNumberFormat="1" applyFont="1" applyFill="1" applyBorder="1" applyAlignment="1" applyProtection="1">
      <alignment horizontal="center" vertical="center"/>
      <protection hidden="1"/>
    </xf>
    <xf numFmtId="0" fontId="15" fillId="8" borderId="1" xfId="0" applyFont="1" applyFill="1" applyBorder="1" applyAlignment="1">
      <alignment vertical="center"/>
    </xf>
    <xf numFmtId="0" fontId="15" fillId="8" borderId="16" xfId="0" applyFont="1" applyFill="1" applyBorder="1" applyAlignment="1"/>
    <xf numFmtId="0" fontId="15" fillId="8" borderId="17" xfId="0" applyFont="1" applyFill="1" applyBorder="1" applyAlignment="1"/>
    <xf numFmtId="0" fontId="15" fillId="5" borderId="0" xfId="0" applyFont="1" applyFill="1" applyBorder="1" applyAlignment="1"/>
    <xf numFmtId="0" fontId="15" fillId="5" borderId="0" xfId="0" applyFont="1" applyFill="1"/>
    <xf numFmtId="0" fontId="15" fillId="0" borderId="0" xfId="0" applyFont="1" applyFill="1"/>
    <xf numFmtId="0" fontId="15" fillId="0" borderId="0" xfId="0" applyFont="1"/>
    <xf numFmtId="0" fontId="15" fillId="8" borderId="0" xfId="0" applyFont="1" applyFill="1" applyAlignment="1">
      <alignment vertical="center"/>
    </xf>
    <xf numFmtId="0" fontId="15" fillId="8" borderId="0" xfId="0" applyFont="1" applyFill="1" applyBorder="1" applyAlignment="1"/>
    <xf numFmtId="0" fontId="12" fillId="8" borderId="1" xfId="0" applyFont="1" applyFill="1" applyBorder="1" applyAlignment="1" applyProtection="1">
      <alignment vertical="center"/>
      <protection hidden="1"/>
    </xf>
    <xf numFmtId="0" fontId="15" fillId="8" borderId="0" xfId="0" applyFont="1" applyFill="1" applyAlignment="1">
      <alignment vertical="center" wrapText="1"/>
    </xf>
    <xf numFmtId="0" fontId="15" fillId="6" borderId="0" xfId="0" applyFont="1" applyFill="1" applyAlignment="1">
      <alignment vertical="center"/>
    </xf>
    <xf numFmtId="0" fontId="15" fillId="0" borderId="0" xfId="0" applyFont="1" applyFill="1" applyAlignment="1">
      <alignment vertical="center"/>
    </xf>
    <xf numFmtId="0" fontId="15" fillId="0" borderId="0" xfId="0" applyFont="1" applyAlignment="1">
      <alignment vertical="center"/>
    </xf>
    <xf numFmtId="0" fontId="15" fillId="5" borderId="0" xfId="0" applyFont="1" applyFill="1" applyAlignment="1">
      <alignment vertical="center"/>
    </xf>
    <xf numFmtId="0" fontId="11" fillId="8" borderId="1" xfId="0" applyFont="1" applyFill="1" applyBorder="1" applyAlignment="1" applyProtection="1">
      <alignment horizontal="center" vertical="center" wrapText="1"/>
      <protection hidden="1"/>
    </xf>
    <xf numFmtId="0" fontId="12" fillId="8" borderId="1" xfId="0" applyFont="1" applyFill="1" applyBorder="1" applyAlignment="1" applyProtection="1">
      <alignment horizontal="center" vertical="center" wrapText="1"/>
      <protection hidden="1"/>
    </xf>
    <xf numFmtId="49" fontId="12" fillId="8" borderId="1" xfId="0" applyNumberFormat="1" applyFont="1" applyFill="1" applyBorder="1" applyAlignment="1" applyProtection="1">
      <alignment horizontal="justify" vertical="center" wrapText="1"/>
      <protection hidden="1"/>
    </xf>
    <xf numFmtId="0" fontId="12" fillId="8" borderId="1" xfId="0" applyFont="1" applyFill="1" applyBorder="1" applyAlignment="1" applyProtection="1">
      <alignment horizontal="center" vertical="center"/>
      <protection hidden="1"/>
    </xf>
    <xf numFmtId="49" fontId="11" fillId="8" borderId="1" xfId="0" applyNumberFormat="1" applyFont="1" applyFill="1" applyBorder="1" applyAlignment="1" applyProtection="1">
      <alignment horizontal="justify" vertical="center" wrapText="1"/>
      <protection hidden="1"/>
    </xf>
    <xf numFmtId="0" fontId="11" fillId="8" borderId="1" xfId="0" applyFont="1" applyFill="1" applyBorder="1" applyProtection="1">
      <protection hidden="1"/>
    </xf>
    <xf numFmtId="0" fontId="11" fillId="2" borderId="0" xfId="0" applyFont="1" applyFill="1" applyProtection="1">
      <protection hidden="1"/>
    </xf>
    <xf numFmtId="164" fontId="11" fillId="2" borderId="0" xfId="0" applyNumberFormat="1" applyFont="1" applyFill="1" applyProtection="1">
      <protection hidden="1"/>
    </xf>
    <xf numFmtId="49" fontId="12" fillId="8" borderId="1" xfId="0" applyNumberFormat="1" applyFont="1" applyFill="1" applyBorder="1" applyAlignment="1" applyProtection="1">
      <alignment horizontal="left" vertical="center" wrapText="1" indent="1"/>
      <protection hidden="1"/>
    </xf>
    <xf numFmtId="0" fontId="11" fillId="8" borderId="3" xfId="0" applyFont="1" applyFill="1" applyBorder="1" applyAlignment="1" applyProtection="1">
      <alignment vertical="center" wrapText="1"/>
      <protection hidden="1"/>
    </xf>
    <xf numFmtId="49" fontId="15" fillId="8" borderId="1" xfId="0" applyNumberFormat="1" applyFont="1" applyFill="1" applyBorder="1" applyAlignment="1" applyProtection="1">
      <alignment horizontal="left" vertical="center" wrapText="1" indent="1"/>
      <protection hidden="1"/>
    </xf>
    <xf numFmtId="0" fontId="12" fillId="8" borderId="3" xfId="0" applyFont="1" applyFill="1" applyBorder="1" applyAlignment="1" applyProtection="1">
      <protection hidden="1"/>
    </xf>
    <xf numFmtId="49" fontId="17" fillId="8" borderId="1" xfId="0" applyNumberFormat="1" applyFont="1" applyFill="1" applyBorder="1" applyAlignment="1" applyProtection="1">
      <alignment horizontal="left" vertical="center" wrapText="1"/>
      <protection hidden="1"/>
    </xf>
    <xf numFmtId="0" fontId="12" fillId="8" borderId="1" xfId="0" applyFont="1" applyFill="1" applyBorder="1" applyAlignment="1" applyProtection="1">
      <protection hidden="1"/>
    </xf>
    <xf numFmtId="0" fontId="12" fillId="2" borderId="0" xfId="0" applyFont="1" applyFill="1" applyBorder="1" applyAlignment="1" applyProtection="1">
      <alignment horizontal="justify" vertical="center" wrapText="1"/>
      <protection hidden="1"/>
    </xf>
    <xf numFmtId="0" fontId="12" fillId="2" borderId="0" xfId="0" applyFont="1" applyFill="1" applyAlignment="1" applyProtection="1">
      <alignment horizontal="center"/>
      <protection hidden="1"/>
    </xf>
    <xf numFmtId="0" fontId="8" fillId="8" borderId="0" xfId="0" applyFont="1" applyFill="1" applyBorder="1" applyAlignment="1"/>
    <xf numFmtId="0" fontId="9" fillId="8" borderId="0" xfId="0" applyFont="1" applyFill="1" applyAlignment="1">
      <alignment horizontal="center"/>
    </xf>
    <xf numFmtId="0" fontId="9" fillId="8" borderId="0" xfId="0" applyFont="1" applyFill="1"/>
    <xf numFmtId="0" fontId="9" fillId="8" borderId="1" xfId="0" applyFont="1" applyFill="1" applyBorder="1" applyAlignment="1">
      <alignment horizontal="center"/>
    </xf>
    <xf numFmtId="0" fontId="9" fillId="8" borderId="1" xfId="0" applyFont="1" applyFill="1" applyBorder="1"/>
    <xf numFmtId="0" fontId="9" fillId="0" borderId="0" xfId="0" applyFont="1" applyAlignment="1">
      <alignment horizontal="center"/>
    </xf>
    <xf numFmtId="0" fontId="9" fillId="0" borderId="0" xfId="0" applyFont="1" applyFill="1" applyAlignment="1">
      <alignment vertical="center"/>
    </xf>
    <xf numFmtId="0" fontId="9" fillId="0" borderId="0" xfId="0" applyFont="1" applyAlignment="1">
      <alignment vertical="center"/>
    </xf>
    <xf numFmtId="0" fontId="8" fillId="8" borderId="0" xfId="0" applyFont="1" applyFill="1" applyAlignment="1">
      <alignment horizontal="center"/>
    </xf>
    <xf numFmtId="0" fontId="9" fillId="8" borderId="1" xfId="0" applyFont="1" applyFill="1" applyBorder="1" applyAlignment="1">
      <alignment horizontal="center" wrapText="1"/>
    </xf>
    <xf numFmtId="0" fontId="9" fillId="8" borderId="1" xfId="0" applyFont="1" applyFill="1" applyBorder="1" applyAlignment="1">
      <alignment horizontal="center" vertical="center" wrapText="1"/>
    </xf>
    <xf numFmtId="0" fontId="11" fillId="8" borderId="1" xfId="0" applyFont="1" applyFill="1" applyBorder="1" applyAlignment="1" applyProtection="1">
      <alignment horizontal="center" vertical="center" wrapText="1"/>
      <protection hidden="1"/>
    </xf>
    <xf numFmtId="0" fontId="11" fillId="8" borderId="1" xfId="0" applyFont="1" applyFill="1" applyBorder="1" applyAlignment="1" applyProtection="1">
      <alignment horizontal="center" vertical="center" wrapText="1"/>
      <protection hidden="1"/>
    </xf>
    <xf numFmtId="0" fontId="11" fillId="8" borderId="2" xfId="0" applyFont="1" applyFill="1" applyBorder="1" applyAlignment="1" applyProtection="1">
      <alignment horizontal="center" vertical="center" wrapText="1"/>
      <protection hidden="1"/>
    </xf>
    <xf numFmtId="0" fontId="11" fillId="8" borderId="3" xfId="0" applyFont="1" applyFill="1" applyBorder="1" applyAlignment="1" applyProtection="1">
      <alignment horizontal="center" vertical="center" wrapText="1"/>
      <protection hidden="1"/>
    </xf>
    <xf numFmtId="0" fontId="11" fillId="8" borderId="4" xfId="0" applyFont="1" applyFill="1" applyBorder="1" applyAlignment="1" applyProtection="1">
      <alignment horizontal="center" vertical="center" wrapText="1"/>
      <protection hidden="1"/>
    </xf>
    <xf numFmtId="0" fontId="17" fillId="8" borderId="2" xfId="0" applyFont="1" applyFill="1" applyBorder="1" applyAlignment="1" applyProtection="1">
      <alignment horizontal="center" vertical="center" wrapText="1"/>
      <protection hidden="1"/>
    </xf>
    <xf numFmtId="0" fontId="17" fillId="8" borderId="3" xfId="0" applyFont="1" applyFill="1" applyBorder="1" applyAlignment="1" applyProtection="1">
      <alignment horizontal="center" vertical="center" wrapText="1"/>
      <protection hidden="1"/>
    </xf>
    <xf numFmtId="0" fontId="17" fillId="8" borderId="4" xfId="0" applyFont="1" applyFill="1" applyBorder="1" applyAlignment="1" applyProtection="1">
      <alignment horizontal="center" vertical="center" wrapText="1"/>
      <protection hidden="1"/>
    </xf>
    <xf numFmtId="0" fontId="15" fillId="8" borderId="0" xfId="0" applyFont="1" applyFill="1" applyAlignment="1">
      <alignment horizontal="center" vertical="center" wrapText="1"/>
    </xf>
    <xf numFmtId="0" fontId="11" fillId="8" borderId="0" xfId="0" applyFont="1" applyFill="1" applyBorder="1" applyAlignment="1" applyProtection="1">
      <alignment horizontal="center" vertical="center"/>
      <protection hidden="1"/>
    </xf>
    <xf numFmtId="0" fontId="7" fillId="8" borderId="2" xfId="0" applyFont="1" applyFill="1" applyBorder="1" applyAlignment="1" applyProtection="1">
      <alignment horizontal="center" vertical="center" wrapText="1"/>
      <protection hidden="1"/>
    </xf>
    <xf numFmtId="0" fontId="7" fillId="8" borderId="3" xfId="0" applyFont="1" applyFill="1" applyBorder="1" applyAlignment="1" applyProtection="1">
      <alignment horizontal="center" vertical="center" wrapText="1"/>
      <protection hidden="1"/>
    </xf>
    <xf numFmtId="0" fontId="4" fillId="8" borderId="0" xfId="0" applyFont="1" applyFill="1" applyAlignment="1">
      <alignment horizontal="center" vertical="center" wrapText="1"/>
    </xf>
    <xf numFmtId="0" fontId="10" fillId="8" borderId="1" xfId="0" applyFont="1" applyFill="1" applyBorder="1" applyAlignment="1" applyProtection="1">
      <alignment horizontal="center" vertical="center" wrapText="1"/>
      <protection hidden="1"/>
    </xf>
    <xf numFmtId="0" fontId="7" fillId="8" borderId="4" xfId="0" applyFont="1" applyFill="1" applyBorder="1" applyAlignment="1" applyProtection="1">
      <alignment horizontal="center" vertical="center" wrapText="1"/>
      <protection hidden="1"/>
    </xf>
    <xf numFmtId="0" fontId="7" fillId="8" borderId="1" xfId="0" applyFont="1" applyFill="1" applyBorder="1" applyAlignment="1" applyProtection="1">
      <alignment horizontal="center" vertical="center" wrapText="1"/>
      <protection hidden="1"/>
    </xf>
    <xf numFmtId="0" fontId="11" fillId="8" borderId="0" xfId="0" applyFont="1" applyFill="1" applyAlignment="1">
      <alignment horizontal="center" vertical="center"/>
    </xf>
    <xf numFmtId="0" fontId="11" fillId="8" borderId="16" xfId="0" applyFont="1" applyFill="1" applyBorder="1" applyAlignment="1" applyProtection="1">
      <alignment horizontal="center" vertical="center"/>
      <protection hidden="1"/>
    </xf>
    <xf numFmtId="0" fontId="11" fillId="8" borderId="17" xfId="0" applyFont="1" applyFill="1" applyBorder="1" applyAlignment="1" applyProtection="1">
      <alignment horizontal="center" vertical="center"/>
      <protection hidden="1"/>
    </xf>
    <xf numFmtId="0" fontId="5" fillId="8" borderId="0" xfId="0" applyFont="1" applyFill="1" applyBorder="1" applyAlignment="1" applyProtection="1">
      <alignment horizontal="left" vertical="center" wrapText="1"/>
      <protection hidden="1"/>
    </xf>
    <xf numFmtId="0" fontId="11" fillId="6" borderId="19" xfId="0" applyFont="1" applyFill="1" applyBorder="1" applyAlignment="1" applyProtection="1">
      <alignment horizontal="center" vertical="center" wrapText="1"/>
      <protection hidden="1"/>
    </xf>
    <xf numFmtId="0" fontId="11" fillId="6" borderId="20" xfId="0" applyFont="1" applyFill="1" applyBorder="1" applyAlignment="1" applyProtection="1">
      <alignment horizontal="center" vertical="center" wrapText="1"/>
      <protection hidden="1"/>
    </xf>
    <xf numFmtId="0" fontId="6" fillId="8" borderId="0" xfId="0" applyFont="1" applyFill="1" applyAlignment="1" applyProtection="1">
      <alignment horizontal="left" vertical="center"/>
      <protection hidden="1"/>
    </xf>
    <xf numFmtId="0" fontId="10" fillId="8" borderId="2" xfId="0" applyFont="1" applyFill="1" applyBorder="1" applyAlignment="1" applyProtection="1">
      <alignment horizontal="center" vertical="center" wrapText="1"/>
      <protection hidden="1"/>
    </xf>
    <xf numFmtId="0" fontId="10" fillId="8" borderId="3" xfId="0" applyFont="1" applyFill="1" applyBorder="1" applyAlignment="1" applyProtection="1">
      <alignment horizontal="center" vertical="center" wrapText="1"/>
      <protection hidden="1"/>
    </xf>
    <xf numFmtId="0" fontId="10" fillId="8" borderId="4" xfId="0" applyFont="1" applyFill="1" applyBorder="1" applyAlignment="1" applyProtection="1">
      <alignment horizontal="center" vertical="center" wrapText="1"/>
      <protection hidden="1"/>
    </xf>
    <xf numFmtId="0" fontId="10" fillId="8" borderId="0" xfId="0" applyFont="1" applyFill="1" applyAlignment="1">
      <alignment horizontal="center" vertical="center" wrapText="1"/>
    </xf>
    <xf numFmtId="0" fontId="9" fillId="8" borderId="15" xfId="0" applyFont="1" applyFill="1" applyBorder="1" applyAlignment="1">
      <alignment horizontal="center"/>
    </xf>
    <xf numFmtId="0" fontId="9" fillId="8" borderId="16" xfId="0" applyFont="1" applyFill="1" applyBorder="1" applyAlignment="1">
      <alignment horizontal="center"/>
    </xf>
    <xf numFmtId="0" fontId="9" fillId="8" borderId="17" xfId="0" applyFont="1" applyFill="1" applyBorder="1" applyAlignment="1">
      <alignment horizontal="center"/>
    </xf>
    <xf numFmtId="0" fontId="9" fillId="8" borderId="2" xfId="0" applyFont="1" applyFill="1" applyBorder="1" applyAlignment="1">
      <alignment horizontal="center" vertical="center"/>
    </xf>
    <xf numFmtId="0" fontId="9" fillId="8" borderId="4" xfId="0" applyFont="1" applyFill="1" applyBorder="1" applyAlignment="1">
      <alignment horizontal="center" vertical="center"/>
    </xf>
    <xf numFmtId="0" fontId="7" fillId="8" borderId="0" xfId="0" applyFont="1" applyFill="1" applyAlignment="1">
      <alignment horizontal="center" vertical="center"/>
    </xf>
  </cellXfs>
  <cellStyles count="3">
    <cellStyle name="Comma" xfId="1" builtinId="3"/>
    <cellStyle name="Normal" xfId="0" builtinId="0"/>
    <cellStyle name="Percent" xfId="2" builtinId="5"/>
  </cellStyles>
  <dxfs count="3">
    <dxf>
      <font>
        <b/>
        <i val="0"/>
        <condense val="0"/>
        <extend val="0"/>
      </font>
      <fill>
        <patternFill>
          <bgColor indexed="13"/>
        </patternFill>
      </fill>
    </dxf>
    <dxf>
      <font>
        <b/>
        <i val="0"/>
        <condense val="0"/>
        <extend val="0"/>
        <color indexed="9"/>
      </font>
      <fill>
        <patternFill>
          <bgColor indexed="10"/>
        </patternFill>
      </fill>
    </dxf>
    <dxf>
      <font>
        <b/>
        <i val="0"/>
        <condense val="0"/>
        <extend val="0"/>
        <color indexed="9"/>
      </font>
      <fill>
        <patternFill>
          <bgColor indexed="57"/>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tison\Documents\Fuel%20Mgmt\Fuel%20Mgmt%202010-11\GPA-022-11\GPA-022-11\IFB%20GPA-022-11%20Qualitative%20Proposal%20Scoring%20Worksheet(revised2.16.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posal Instructions"/>
      <sheetName val="Bidders"/>
      <sheetName val="Part 1- Qual Support References"/>
      <sheetName val="Proposal Scoring Information"/>
      <sheetName val="PMC Qualifications Checklist"/>
      <sheetName val="Part 2 - Qual Eval Scoresheet"/>
    </sheetNames>
    <sheetDataSet>
      <sheetData sheetId="0" refreshError="1"/>
      <sheetData sheetId="1" refreshError="1"/>
      <sheetData sheetId="2" refreshError="1"/>
      <sheetData sheetId="3" refreshError="1"/>
      <sheetData sheetId="4" refreshError="1">
        <row r="3">
          <cell r="J3" t="str">
            <v>PMC Checklist Items</v>
          </cell>
          <cell r="K3" t="str">
            <v>Checklist Weight</v>
          </cell>
          <cell r="L3" t="str">
            <v>Maximum Raw Rating Score</v>
          </cell>
          <cell r="M3" t="str">
            <v>Maximum Weighted Score</v>
          </cell>
        </row>
        <row r="4">
          <cell r="J4" t="str">
            <v xml:space="preserve"> </v>
          </cell>
          <cell r="L4" t="str">
            <v xml:space="preserve"> </v>
          </cell>
          <cell r="M4" t="str">
            <v xml:space="preserve"> </v>
          </cell>
        </row>
        <row r="5">
          <cell r="J5" t="str">
            <v xml:space="preserve">Fuel Storage Facility Management </v>
          </cell>
          <cell r="K5">
            <v>9</v>
          </cell>
          <cell r="M5">
            <v>45</v>
          </cell>
        </row>
        <row r="6">
          <cell r="J6" t="str">
            <v xml:space="preserve">Supporting Information Showing Successful Experience With Management of Fuel Storage Facilities </v>
          </cell>
          <cell r="K6">
            <v>5</v>
          </cell>
          <cell r="L6">
            <v>5</v>
          </cell>
          <cell r="M6">
            <v>25</v>
          </cell>
        </row>
        <row r="7">
          <cell r="J7" t="str">
            <v>Categorization Of Proposed PMC Personnel By Specific Area Of Expertise</v>
          </cell>
          <cell r="K7">
            <v>4</v>
          </cell>
          <cell r="L7">
            <v>5</v>
          </cell>
          <cell r="M7">
            <v>20</v>
          </cell>
        </row>
        <row r="8">
          <cell r="J8" t="str">
            <v xml:space="preserve"> </v>
          </cell>
          <cell r="L8" t="str">
            <v xml:space="preserve"> </v>
          </cell>
          <cell r="M8" t="str">
            <v xml:space="preserve"> </v>
          </cell>
        </row>
        <row r="9">
          <cell r="J9" t="str">
            <v>Fuel Storage Facility Operations and Maintenance</v>
          </cell>
          <cell r="K9">
            <v>10</v>
          </cell>
          <cell r="M9">
            <v>50</v>
          </cell>
        </row>
        <row r="10">
          <cell r="J10" t="str">
            <v xml:space="preserve">Supporting Information Showing Successful Experience with Operations &amp; Maintenance of Fuel Storage Facilities (within last five years). </v>
          </cell>
          <cell r="K10">
            <v>5</v>
          </cell>
          <cell r="L10">
            <v>5</v>
          </cell>
          <cell r="M10">
            <v>25</v>
          </cell>
        </row>
        <row r="11">
          <cell r="J11" t="str">
            <v>Description of operational model for supporting O&amp;M activities of GPA's Fuel Bulk Storage Facility, including utilization of procedures and other relevant information. Provide list, description and schedule of O&amp;M activities.</v>
          </cell>
          <cell r="K11">
            <v>5</v>
          </cell>
          <cell r="L11">
            <v>5</v>
          </cell>
          <cell r="M11">
            <v>25</v>
          </cell>
        </row>
        <row r="12">
          <cell r="J12" t="str">
            <v xml:space="preserve"> </v>
          </cell>
          <cell r="L12" t="str">
            <v xml:space="preserve"> </v>
          </cell>
          <cell r="M12" t="str">
            <v xml:space="preserve"> </v>
          </cell>
        </row>
        <row r="13">
          <cell r="J13" t="str">
            <v>Root-Cause Failure Analysis Experience Checklist</v>
          </cell>
          <cell r="K13">
            <v>8</v>
          </cell>
          <cell r="M13">
            <v>40</v>
          </cell>
        </row>
        <row r="14">
          <cell r="J14" t="str">
            <v>Supporting Information Showing Successful Experience with Fuel Storage Facility Failure Modes and Effects Analysis (within last five years).</v>
          </cell>
          <cell r="K14">
            <v>4</v>
          </cell>
          <cell r="L14">
            <v>5</v>
          </cell>
          <cell r="M14">
            <v>20</v>
          </cell>
        </row>
        <row r="15">
          <cell r="J15" t="str">
            <v>Brief Description Of Successful Implementation Of Remedies.</v>
          </cell>
          <cell r="K15">
            <v>4</v>
          </cell>
          <cell r="L15">
            <v>5</v>
          </cell>
          <cell r="M15">
            <v>20</v>
          </cell>
        </row>
        <row r="16">
          <cell r="J16" t="str">
            <v xml:space="preserve"> </v>
          </cell>
          <cell r="L16" t="str">
            <v xml:space="preserve"> </v>
          </cell>
          <cell r="M16" t="str">
            <v xml:space="preserve"> </v>
          </cell>
        </row>
        <row r="17">
          <cell r="J17" t="str">
            <v>Performance Benchmarking and Development Of Key Performance Indicators</v>
          </cell>
          <cell r="K17">
            <v>12</v>
          </cell>
          <cell r="M17">
            <v>60</v>
          </cell>
        </row>
        <row r="18">
          <cell r="J18" t="str">
            <v xml:space="preserve">Experience with Condition Assessments such as Pipeline Integrity or Tank Integrity Assessment, Leak Detection, and others.  Include description of processes or procedures used. </v>
          </cell>
          <cell r="K18">
            <v>4</v>
          </cell>
          <cell r="L18">
            <v>5</v>
          </cell>
          <cell r="M18">
            <v>20</v>
          </cell>
        </row>
        <row r="19">
          <cell r="J19" t="str">
            <v>Experience With Applicable Industry Standards, such as API, ASTM, ANSI, UL.</v>
          </cell>
          <cell r="K19">
            <v>4</v>
          </cell>
          <cell r="L19">
            <v>5</v>
          </cell>
          <cell r="M19">
            <v>20</v>
          </cell>
        </row>
        <row r="20">
          <cell r="J20" t="str">
            <v>Experience with Fuel Supply, including supporting information showing assurance of timely and accurate fuel delivery and inventory.</v>
          </cell>
          <cell r="K20">
            <v>4</v>
          </cell>
          <cell r="L20">
            <v>5</v>
          </cell>
          <cell r="M20">
            <v>20</v>
          </cell>
        </row>
        <row r="21">
          <cell r="J21" t="str">
            <v xml:space="preserve"> </v>
          </cell>
          <cell r="L21" t="str">
            <v xml:space="preserve"> </v>
          </cell>
          <cell r="M21" t="str">
            <v xml:space="preserve"> </v>
          </cell>
        </row>
        <row r="22">
          <cell r="J22" t="str">
            <v xml:space="preserve">Use of a Maintenance Management System </v>
          </cell>
          <cell r="K22">
            <v>5</v>
          </cell>
          <cell r="M22">
            <v>25</v>
          </cell>
        </row>
        <row r="23">
          <cell r="J23" t="str">
            <v>Description of Proposed Maintenance Management System for GPA's Fuel Bulk Storage Facility.</v>
          </cell>
          <cell r="K23">
            <v>2</v>
          </cell>
          <cell r="L23">
            <v>5</v>
          </cell>
          <cell r="M23">
            <v>10</v>
          </cell>
        </row>
        <row r="24">
          <cell r="J24" t="str">
            <v xml:space="preserve">Description of Proposed Preventive Maintenance Schedule for GPA's Fuel Bulk Storage Equipment and Accessories. </v>
          </cell>
          <cell r="K24">
            <v>3</v>
          </cell>
          <cell r="L24">
            <v>5</v>
          </cell>
          <cell r="M24">
            <v>15</v>
          </cell>
        </row>
        <row r="26">
          <cell r="J26" t="str">
            <v>Environmental Compliance Review, Monitoring and Requirements Experience</v>
          </cell>
          <cell r="K26">
            <v>9</v>
          </cell>
          <cell r="M26">
            <v>45</v>
          </cell>
        </row>
        <row r="27">
          <cell r="J27" t="str">
            <v>Experience with applicable Environmental Regulations and Reporting for Fuel Bulk Storage Facility (BMP, NPDES, SPCC, PSD permits, etc.).</v>
          </cell>
          <cell r="K27">
            <v>4</v>
          </cell>
          <cell r="L27">
            <v>5</v>
          </cell>
          <cell r="M27">
            <v>20</v>
          </cell>
        </row>
        <row r="28">
          <cell r="J28" t="str">
            <v>Experience with and/or readiness for responding to Oil Spills .</v>
          </cell>
          <cell r="K28">
            <v>5</v>
          </cell>
          <cell r="L28">
            <v>5</v>
          </cell>
          <cell r="M28">
            <v>25</v>
          </cell>
        </row>
        <row r="30">
          <cell r="J30" t="str">
            <v xml:space="preserve">Financial Information Checklist </v>
          </cell>
          <cell r="K30">
            <v>6</v>
          </cell>
          <cell r="M30">
            <v>30</v>
          </cell>
        </row>
        <row r="31">
          <cell r="J31" t="str">
            <v>Three-Year Historical and Two-Year Projections:</v>
          </cell>
        </row>
        <row r="32">
          <cell r="J32" t="str">
            <v>Balance Sheet (Audited)</v>
          </cell>
          <cell r="K32">
            <v>2</v>
          </cell>
          <cell r="L32">
            <v>5</v>
          </cell>
          <cell r="M32">
            <v>10</v>
          </cell>
        </row>
        <row r="33">
          <cell r="J33" t="str">
            <v>Income Statement (Audited)</v>
          </cell>
          <cell r="K33">
            <v>2</v>
          </cell>
          <cell r="L33">
            <v>5</v>
          </cell>
          <cell r="M33">
            <v>10</v>
          </cell>
        </row>
        <row r="34">
          <cell r="J34" t="str">
            <v xml:space="preserve">Financial Ratios </v>
          </cell>
          <cell r="K34">
            <v>2</v>
          </cell>
          <cell r="L34">
            <v>5</v>
          </cell>
          <cell r="M34">
            <v>10</v>
          </cell>
        </row>
        <row r="36">
          <cell r="J36" t="str">
            <v xml:space="preserve">Insurance Policy </v>
          </cell>
          <cell r="K36">
            <v>4</v>
          </cell>
          <cell r="M36">
            <v>20</v>
          </cell>
        </row>
        <row r="37">
          <cell r="J37" t="str">
            <v xml:space="preserve">Provide a copy of your Insurance Policy for GPA's review. </v>
          </cell>
          <cell r="K37">
            <v>4</v>
          </cell>
          <cell r="L37">
            <v>5</v>
          </cell>
          <cell r="M37">
            <v>20</v>
          </cell>
        </row>
        <row r="39">
          <cell r="J39" t="str">
            <v xml:space="preserve">Organizational Chart </v>
          </cell>
          <cell r="K39">
            <v>5</v>
          </cell>
          <cell r="M39">
            <v>25</v>
          </cell>
        </row>
        <row r="40">
          <cell r="J40" t="str">
            <v xml:space="preserve">Provide Proposed Organizational Chart for the management, operations and maintenance of GPA's Fuel Bulk Storage Facility.  Include position title, description of functions and duties, and qualifications. </v>
          </cell>
          <cell r="K40">
            <v>3</v>
          </cell>
          <cell r="L40">
            <v>5</v>
          </cell>
          <cell r="M40">
            <v>15</v>
          </cell>
        </row>
        <row r="41">
          <cell r="J41" t="str">
            <v xml:space="preserve">Describe how facility staffing shall be optimized based on proposed chart. </v>
          </cell>
          <cell r="K41">
            <v>2</v>
          </cell>
          <cell r="L41">
            <v>5</v>
          </cell>
          <cell r="M41">
            <v>10</v>
          </cell>
        </row>
        <row r="43">
          <cell r="J43" t="str">
            <v>Mobilization Capability Checklist</v>
          </cell>
          <cell r="K43">
            <v>2</v>
          </cell>
          <cell r="M43">
            <v>10</v>
          </cell>
        </row>
        <row r="44">
          <cell r="J44" t="str">
            <v>Proof Of Capability To Mobilize Full Support Services No Later Than 30 days after contract signing.</v>
          </cell>
          <cell r="K44">
            <v>2</v>
          </cell>
          <cell r="L44">
            <v>5</v>
          </cell>
          <cell r="M44">
            <v>10</v>
          </cell>
        </row>
        <row r="45">
          <cell r="J45" t="str">
            <v xml:space="preserve"> </v>
          </cell>
          <cell r="L45" t="str">
            <v xml:space="preserve"> </v>
          </cell>
          <cell r="M45" t="str">
            <v xml:space="preserve"> </v>
          </cell>
        </row>
        <row r="46">
          <cell r="J46" t="str">
            <v>Proponent Detailed Questions</v>
          </cell>
          <cell r="K46">
            <v>20</v>
          </cell>
          <cell r="M46">
            <v>100</v>
          </cell>
        </row>
        <row r="48">
          <cell r="J48" t="str">
            <v xml:space="preserve">Are you willing to work with GPA in meeting its Loss Percentage Target of 0.25%? If yes, please describe how you would be able to assist GPA in this process. </v>
          </cell>
          <cell r="K48">
            <v>5</v>
          </cell>
          <cell r="L48">
            <v>5</v>
          </cell>
          <cell r="M48">
            <v>25</v>
          </cell>
        </row>
        <row r="50">
          <cell r="J50" t="str">
            <v xml:space="preserve">Describe your approach in ensuring that the facility attains and maintains minimum losses during Fuel Delivery and Inventory Measurements (Output from Fuel Storage Facility vs. Input at Plants). </v>
          </cell>
          <cell r="K50">
            <v>5</v>
          </cell>
          <cell r="L50">
            <v>5</v>
          </cell>
          <cell r="M50">
            <v>25</v>
          </cell>
        </row>
        <row r="52">
          <cell r="J52" t="str">
            <v xml:space="preserve">Describe your approach to overcoming the unique aspects of operating a facility remote from industry support vendors in this island environment. </v>
          </cell>
          <cell r="K52">
            <v>4</v>
          </cell>
          <cell r="L52">
            <v>5</v>
          </cell>
          <cell r="M52">
            <v>20</v>
          </cell>
        </row>
        <row r="54">
          <cell r="J54" t="str">
            <v>Please present your willingness, capability and desire to offer optional financing of CIP's and PIP's should GPA require such.  Please specifiy limits and terms of financing available.</v>
          </cell>
          <cell r="K54">
            <v>3</v>
          </cell>
          <cell r="L54">
            <v>5</v>
          </cell>
          <cell r="M54">
            <v>15</v>
          </cell>
        </row>
        <row r="56">
          <cell r="J56" t="str">
            <v xml:space="preserve">Please provide at least three references from clients within the last three years. </v>
          </cell>
          <cell r="K56">
            <v>3</v>
          </cell>
          <cell r="L56">
            <v>5</v>
          </cell>
          <cell r="M56">
            <v>15</v>
          </cell>
        </row>
        <row r="59">
          <cell r="J59" t="str">
            <v>PMC Qualifications Score</v>
          </cell>
          <cell r="K59">
            <v>90</v>
          </cell>
          <cell r="L59" t="str">
            <v xml:space="preserve"> </v>
          </cell>
          <cell r="M59">
            <v>450</v>
          </cell>
        </row>
        <row r="61">
          <cell r="J61" t="str">
            <v xml:space="preserve">Minimum Score - Potentially Acceptable Proposal </v>
          </cell>
          <cell r="K61">
            <v>338</v>
          </cell>
        </row>
        <row r="62">
          <cell r="J62" t="str">
            <v>Minimum Score - Acceptable Proposal</v>
          </cell>
          <cell r="K62">
            <v>360</v>
          </cell>
        </row>
        <row r="63">
          <cell r="J63" t="str">
            <v>Maximum Compliance Score</v>
          </cell>
          <cell r="K63">
            <v>450</v>
          </cell>
        </row>
        <row r="64">
          <cell r="J64" t="str">
            <v>Minimum Percent Score - Potentially Acceptable Proposal</v>
          </cell>
          <cell r="K64">
            <v>0.75</v>
          </cell>
        </row>
        <row r="65">
          <cell r="J65" t="str">
            <v>Minimum Percent Score - Acceptable Proposal</v>
          </cell>
          <cell r="K65">
            <v>0.8</v>
          </cell>
        </row>
        <row r="70">
          <cell r="K70" t="str">
            <v>Checklist Weight</v>
          </cell>
          <cell r="L70" t="str">
            <v>Maximum Raw Rating Score</v>
          </cell>
          <cell r="M70" t="str">
            <v>Maximum Weighted Score</v>
          </cell>
        </row>
        <row r="72">
          <cell r="J72" t="str">
            <v>Experience with Pipeline Assessments, including procedures and processes used, and other supporting information.</v>
          </cell>
          <cell r="K72">
            <v>8</v>
          </cell>
          <cell r="L72">
            <v>5</v>
          </cell>
          <cell r="M72">
            <v>40</v>
          </cell>
        </row>
        <row r="73">
          <cell r="J73" t="str">
            <v>Experience with Pipeline Compliance, including references, processes, and other supporting information.</v>
          </cell>
          <cell r="K73">
            <v>8</v>
          </cell>
          <cell r="L73">
            <v>5</v>
          </cell>
          <cell r="M73">
            <v>40</v>
          </cell>
        </row>
        <row r="74">
          <cell r="J74" t="str">
            <v>Estimated Scope and Timeline for Full Assessment and Compliance Review of Pipelines</v>
          </cell>
          <cell r="K74">
            <v>4</v>
          </cell>
          <cell r="L74">
            <v>5</v>
          </cell>
          <cell r="M74">
            <v>20</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3"/>
  <sheetViews>
    <sheetView tabSelected="1" view="pageBreakPreview" topLeftCell="A22" zoomScale="80" zoomScaleNormal="100" zoomScaleSheetLayoutView="80" workbookViewId="0">
      <selection activeCell="B53" sqref="B53"/>
    </sheetView>
  </sheetViews>
  <sheetFormatPr defaultColWidth="9.140625" defaultRowHeight="15.75" x14ac:dyDescent="0.25"/>
  <cols>
    <col min="1" max="1" width="8.28515625" style="67" customWidth="1"/>
    <col min="2" max="2" width="89.85546875" style="146" customWidth="1"/>
    <col min="3" max="3" width="11.5703125" style="147" customWidth="1"/>
    <col min="4" max="4" width="56.28515625" style="67" customWidth="1"/>
    <col min="5" max="245" width="9.140625" style="67"/>
    <col min="246" max="247" width="44" style="67" customWidth="1"/>
    <col min="248" max="248" width="37.5703125" style="67" customWidth="1"/>
    <col min="249" max="16384" width="9.140625" style="67"/>
  </cols>
  <sheetData>
    <row r="1" spans="1:23" s="130" customFormat="1" ht="44.25" customHeight="1" x14ac:dyDescent="0.25">
      <c r="A1" s="167" t="s">
        <v>108</v>
      </c>
      <c r="B1" s="167"/>
      <c r="C1" s="167"/>
      <c r="D1" s="167"/>
      <c r="E1" s="127"/>
      <c r="F1" s="127"/>
      <c r="G1" s="127"/>
      <c r="H1" s="128"/>
      <c r="I1" s="128"/>
      <c r="J1" s="128"/>
      <c r="K1" s="128"/>
      <c r="L1" s="128"/>
      <c r="M1" s="128"/>
      <c r="N1" s="128"/>
      <c r="O1" s="128"/>
      <c r="P1" s="128"/>
      <c r="Q1" s="128"/>
      <c r="R1" s="128"/>
      <c r="S1" s="128"/>
      <c r="T1" s="128"/>
      <c r="U1" s="129"/>
      <c r="V1" s="129"/>
      <c r="W1" s="129"/>
    </row>
    <row r="2" spans="1:23" ht="15.6" x14ac:dyDescent="0.3">
      <c r="A2" s="168" t="s">
        <v>60</v>
      </c>
      <c r="B2" s="168"/>
      <c r="C2" s="168"/>
      <c r="D2" s="168"/>
    </row>
    <row r="3" spans="1:23" ht="15.6" x14ac:dyDescent="0.3">
      <c r="A3" s="77"/>
      <c r="B3" s="76"/>
      <c r="C3" s="77"/>
      <c r="D3" s="77"/>
    </row>
    <row r="4" spans="1:23" ht="58.5" customHeight="1" x14ac:dyDescent="0.25">
      <c r="A4" s="132" t="s">
        <v>0</v>
      </c>
      <c r="B4" s="132" t="s">
        <v>42</v>
      </c>
      <c r="C4" s="132" t="s">
        <v>1</v>
      </c>
      <c r="D4" s="132" t="s">
        <v>104</v>
      </c>
    </row>
    <row r="5" spans="1:23" ht="15.6" x14ac:dyDescent="0.3">
      <c r="A5" s="133" t="s">
        <v>6</v>
      </c>
      <c r="B5" s="134" t="s">
        <v>6</v>
      </c>
      <c r="C5" s="135"/>
      <c r="D5" s="135" t="s">
        <v>6</v>
      </c>
    </row>
    <row r="6" spans="1:23" s="138" customFormat="1" x14ac:dyDescent="0.25">
      <c r="A6" s="161">
        <v>1</v>
      </c>
      <c r="B6" s="136" t="s">
        <v>7</v>
      </c>
      <c r="C6" s="66">
        <v>8</v>
      </c>
      <c r="D6" s="137"/>
      <c r="F6" s="139"/>
    </row>
    <row r="7" spans="1:23" x14ac:dyDescent="0.25">
      <c r="A7" s="162"/>
      <c r="B7" s="140" t="s">
        <v>8</v>
      </c>
      <c r="C7" s="135">
        <v>2</v>
      </c>
      <c r="D7" s="135"/>
    </row>
    <row r="8" spans="1:23" x14ac:dyDescent="0.25">
      <c r="A8" s="162"/>
      <c r="B8" s="140" t="s">
        <v>31</v>
      </c>
      <c r="C8" s="135">
        <v>2</v>
      </c>
      <c r="D8" s="135"/>
    </row>
    <row r="9" spans="1:23" x14ac:dyDescent="0.25">
      <c r="A9" s="162"/>
      <c r="B9" s="140" t="s">
        <v>9</v>
      </c>
      <c r="C9" s="135">
        <v>2</v>
      </c>
      <c r="D9" s="135"/>
    </row>
    <row r="10" spans="1:23" x14ac:dyDescent="0.25">
      <c r="A10" s="162"/>
      <c r="B10" s="140" t="s">
        <v>72</v>
      </c>
      <c r="C10" s="135">
        <v>1</v>
      </c>
      <c r="D10" s="135"/>
    </row>
    <row r="11" spans="1:23" x14ac:dyDescent="0.25">
      <c r="A11" s="163"/>
      <c r="B11" s="140" t="s">
        <v>73</v>
      </c>
      <c r="C11" s="135">
        <v>1</v>
      </c>
      <c r="D11" s="135"/>
    </row>
    <row r="12" spans="1:23" ht="15.6" x14ac:dyDescent="0.3">
      <c r="A12" s="133" t="s">
        <v>6</v>
      </c>
      <c r="B12" s="134" t="s">
        <v>6</v>
      </c>
      <c r="C12" s="135"/>
      <c r="D12" s="135"/>
    </row>
    <row r="13" spans="1:23" s="138" customFormat="1" x14ac:dyDescent="0.25">
      <c r="A13" s="161">
        <v>2</v>
      </c>
      <c r="B13" s="136" t="s">
        <v>83</v>
      </c>
      <c r="C13" s="66">
        <v>30</v>
      </c>
      <c r="D13" s="137"/>
    </row>
    <row r="14" spans="1:23" ht="84" customHeight="1" x14ac:dyDescent="0.25">
      <c r="A14" s="162"/>
      <c r="B14" s="140" t="s">
        <v>117</v>
      </c>
      <c r="C14" s="135">
        <v>10</v>
      </c>
      <c r="D14" s="135"/>
    </row>
    <row r="15" spans="1:23" ht="63" x14ac:dyDescent="0.25">
      <c r="A15" s="162"/>
      <c r="B15" s="140" t="s">
        <v>118</v>
      </c>
      <c r="C15" s="135">
        <v>10</v>
      </c>
      <c r="D15" s="135"/>
    </row>
    <row r="16" spans="1:23" ht="31.5" x14ac:dyDescent="0.25">
      <c r="A16" s="162"/>
      <c r="B16" s="140" t="s">
        <v>74</v>
      </c>
      <c r="C16" s="135">
        <v>10</v>
      </c>
      <c r="D16" s="135"/>
    </row>
    <row r="17" spans="1:4" ht="15.6" x14ac:dyDescent="0.3">
      <c r="A17" s="133" t="s">
        <v>6</v>
      </c>
      <c r="B17" s="134"/>
      <c r="C17" s="135"/>
      <c r="D17" s="135"/>
    </row>
    <row r="18" spans="1:4" s="138" customFormat="1" x14ac:dyDescent="0.25">
      <c r="A18" s="161">
        <v>3</v>
      </c>
      <c r="B18" s="136" t="s">
        <v>77</v>
      </c>
      <c r="C18" s="66">
        <v>21</v>
      </c>
      <c r="D18" s="137"/>
    </row>
    <row r="19" spans="1:4" ht="63" x14ac:dyDescent="0.25">
      <c r="A19" s="162"/>
      <c r="B19" s="140" t="s">
        <v>119</v>
      </c>
      <c r="C19" s="135">
        <v>7</v>
      </c>
      <c r="D19" s="135"/>
    </row>
    <row r="20" spans="1:4" ht="30.75" customHeight="1" x14ac:dyDescent="0.25">
      <c r="A20" s="162"/>
      <c r="B20" s="140" t="s">
        <v>120</v>
      </c>
      <c r="C20" s="135">
        <v>7</v>
      </c>
      <c r="D20" s="135"/>
    </row>
    <row r="21" spans="1:4" x14ac:dyDescent="0.25">
      <c r="A21" s="162"/>
      <c r="B21" s="140" t="s">
        <v>75</v>
      </c>
      <c r="C21" s="135">
        <v>7</v>
      </c>
      <c r="D21" s="135"/>
    </row>
    <row r="22" spans="1:4" ht="15.6" x14ac:dyDescent="0.3">
      <c r="A22" s="133" t="s">
        <v>6</v>
      </c>
      <c r="B22" s="134"/>
      <c r="C22" s="135"/>
      <c r="D22" s="135"/>
    </row>
    <row r="23" spans="1:4" s="138" customFormat="1" x14ac:dyDescent="0.25">
      <c r="A23" s="161">
        <v>4</v>
      </c>
      <c r="B23" s="136" t="s">
        <v>78</v>
      </c>
      <c r="C23" s="66">
        <v>21</v>
      </c>
      <c r="D23" s="137"/>
    </row>
    <row r="24" spans="1:4" ht="63" x14ac:dyDescent="0.25">
      <c r="A24" s="162"/>
      <c r="B24" s="140" t="s">
        <v>110</v>
      </c>
      <c r="C24" s="135">
        <v>7</v>
      </c>
      <c r="D24" s="135"/>
    </row>
    <row r="25" spans="1:4" x14ac:dyDescent="0.25">
      <c r="A25" s="162"/>
      <c r="B25" s="140" t="s">
        <v>76</v>
      </c>
      <c r="C25" s="135">
        <v>7</v>
      </c>
      <c r="D25" s="135"/>
    </row>
    <row r="26" spans="1:4" ht="63" x14ac:dyDescent="0.25">
      <c r="A26" s="162"/>
      <c r="B26" s="140" t="s">
        <v>111</v>
      </c>
      <c r="C26" s="135">
        <v>7</v>
      </c>
      <c r="D26" s="135"/>
    </row>
    <row r="27" spans="1:4" ht="15.6" x14ac:dyDescent="0.3">
      <c r="A27" s="133" t="s">
        <v>6</v>
      </c>
      <c r="B27" s="134"/>
      <c r="C27" s="135"/>
      <c r="D27" s="135"/>
    </row>
    <row r="28" spans="1:4" s="138" customFormat="1" x14ac:dyDescent="0.25">
      <c r="A28" s="161">
        <v>5</v>
      </c>
      <c r="B28" s="136" t="s">
        <v>79</v>
      </c>
      <c r="C28" s="66">
        <v>24</v>
      </c>
      <c r="D28" s="137"/>
    </row>
    <row r="29" spans="1:4" ht="82.5" customHeight="1" x14ac:dyDescent="0.25">
      <c r="A29" s="162"/>
      <c r="B29" s="140" t="s">
        <v>124</v>
      </c>
      <c r="C29" s="135">
        <v>8</v>
      </c>
      <c r="D29" s="135"/>
    </row>
    <row r="30" spans="1:4" ht="63" x14ac:dyDescent="0.25">
      <c r="A30" s="162"/>
      <c r="B30" s="140" t="s">
        <v>112</v>
      </c>
      <c r="C30" s="135">
        <v>8</v>
      </c>
      <c r="D30" s="135"/>
    </row>
    <row r="31" spans="1:4" ht="31.5" x14ac:dyDescent="0.25">
      <c r="A31" s="162"/>
      <c r="B31" s="140" t="s">
        <v>82</v>
      </c>
      <c r="C31" s="135">
        <v>8</v>
      </c>
      <c r="D31" s="135"/>
    </row>
    <row r="32" spans="1:4" ht="15" customHeight="1" x14ac:dyDescent="0.3">
      <c r="A32" s="133" t="s">
        <v>6</v>
      </c>
      <c r="B32" s="134"/>
      <c r="C32" s="135"/>
      <c r="D32" s="135"/>
    </row>
    <row r="33" spans="1:4" s="138" customFormat="1" x14ac:dyDescent="0.25">
      <c r="A33" s="161">
        <v>6</v>
      </c>
      <c r="B33" s="136" t="s">
        <v>96</v>
      </c>
      <c r="C33" s="66">
        <v>20</v>
      </c>
      <c r="D33" s="137"/>
    </row>
    <row r="34" spans="1:4" ht="31.5" x14ac:dyDescent="0.25">
      <c r="A34" s="162"/>
      <c r="B34" s="140" t="s">
        <v>95</v>
      </c>
      <c r="C34" s="135">
        <v>8</v>
      </c>
      <c r="D34" s="135"/>
    </row>
    <row r="35" spans="1:4" x14ac:dyDescent="0.25">
      <c r="A35" s="162"/>
      <c r="B35" s="140" t="s">
        <v>97</v>
      </c>
      <c r="C35" s="135">
        <v>6</v>
      </c>
      <c r="D35" s="135"/>
    </row>
    <row r="36" spans="1:4" x14ac:dyDescent="0.25">
      <c r="A36" s="162"/>
      <c r="B36" s="140" t="s">
        <v>98</v>
      </c>
      <c r="C36" s="135">
        <v>6</v>
      </c>
      <c r="D36" s="135"/>
    </row>
    <row r="37" spans="1:4" x14ac:dyDescent="0.25">
      <c r="A37" s="133" t="s">
        <v>6</v>
      </c>
      <c r="B37" s="134"/>
      <c r="C37" s="135"/>
      <c r="D37" s="135"/>
    </row>
    <row r="38" spans="1:4" s="138" customFormat="1" x14ac:dyDescent="0.25">
      <c r="A38" s="161">
        <v>7</v>
      </c>
      <c r="B38" s="136" t="s">
        <v>54</v>
      </c>
      <c r="C38" s="66">
        <v>20</v>
      </c>
      <c r="D38" s="137"/>
    </row>
    <row r="39" spans="1:4" ht="68.25" customHeight="1" x14ac:dyDescent="0.25">
      <c r="A39" s="162"/>
      <c r="B39" s="140" t="s">
        <v>113</v>
      </c>
      <c r="C39" s="135">
        <v>5</v>
      </c>
      <c r="D39" s="135"/>
    </row>
    <row r="40" spans="1:4" ht="63" x14ac:dyDescent="0.25">
      <c r="A40" s="162"/>
      <c r="B40" s="140" t="s">
        <v>114</v>
      </c>
      <c r="C40" s="135">
        <v>5</v>
      </c>
      <c r="D40" s="135"/>
    </row>
    <row r="41" spans="1:4" x14ac:dyDescent="0.25">
      <c r="A41" s="162"/>
      <c r="B41" s="140" t="s">
        <v>80</v>
      </c>
      <c r="C41" s="135">
        <v>5</v>
      </c>
      <c r="D41" s="135"/>
    </row>
    <row r="42" spans="1:4" s="138" customFormat="1" x14ac:dyDescent="0.25">
      <c r="A42" s="162"/>
      <c r="B42" s="140" t="s">
        <v>81</v>
      </c>
      <c r="C42" s="135">
        <v>5</v>
      </c>
      <c r="D42" s="137"/>
    </row>
    <row r="43" spans="1:4" x14ac:dyDescent="0.25">
      <c r="A43" s="133" t="s">
        <v>6</v>
      </c>
      <c r="B43" s="134"/>
      <c r="C43" s="135"/>
      <c r="D43" s="135"/>
    </row>
    <row r="44" spans="1:4" x14ac:dyDescent="0.25">
      <c r="A44" s="161">
        <v>8</v>
      </c>
      <c r="B44" s="136" t="s">
        <v>84</v>
      </c>
      <c r="C44" s="66">
        <v>10</v>
      </c>
      <c r="D44" s="66"/>
    </row>
    <row r="45" spans="1:4" ht="31.5" x14ac:dyDescent="0.25">
      <c r="A45" s="162"/>
      <c r="B45" s="140" t="s">
        <v>85</v>
      </c>
      <c r="C45" s="135">
        <v>5</v>
      </c>
      <c r="D45" s="135"/>
    </row>
    <row r="46" spans="1:4" s="138" customFormat="1" ht="63" x14ac:dyDescent="0.25">
      <c r="A46" s="162"/>
      <c r="B46" s="140" t="s">
        <v>115</v>
      </c>
      <c r="C46" s="135">
        <v>5</v>
      </c>
      <c r="D46" s="135"/>
    </row>
    <row r="47" spans="1:4" ht="15" customHeight="1" x14ac:dyDescent="0.3">
      <c r="A47" s="133" t="s">
        <v>6</v>
      </c>
      <c r="B47" s="134"/>
      <c r="C47" s="135"/>
      <c r="D47" s="135"/>
    </row>
    <row r="48" spans="1:4" ht="15" customHeight="1" x14ac:dyDescent="0.25">
      <c r="A48" s="161">
        <v>9</v>
      </c>
      <c r="B48" s="136" t="s">
        <v>10</v>
      </c>
      <c r="C48" s="66">
        <v>15</v>
      </c>
      <c r="D48" s="135"/>
    </row>
    <row r="49" spans="1:4" x14ac:dyDescent="0.25">
      <c r="A49" s="162"/>
      <c r="B49" s="140" t="s">
        <v>99</v>
      </c>
      <c r="C49" s="135">
        <v>3</v>
      </c>
      <c r="D49" s="135"/>
    </row>
    <row r="50" spans="1:4" x14ac:dyDescent="0.25">
      <c r="A50" s="162"/>
      <c r="B50" s="140" t="s">
        <v>11</v>
      </c>
      <c r="C50" s="135">
        <v>3</v>
      </c>
      <c r="D50" s="135"/>
    </row>
    <row r="51" spans="1:4" ht="15" customHeight="1" x14ac:dyDescent="0.25">
      <c r="A51" s="162"/>
      <c r="B51" s="140" t="s">
        <v>12</v>
      </c>
      <c r="C51" s="135">
        <v>3</v>
      </c>
      <c r="D51" s="135"/>
    </row>
    <row r="52" spans="1:4" s="138" customFormat="1" x14ac:dyDescent="0.25">
      <c r="A52" s="162"/>
      <c r="B52" s="140" t="s">
        <v>86</v>
      </c>
      <c r="C52" s="135">
        <v>3</v>
      </c>
      <c r="D52" s="137"/>
    </row>
    <row r="53" spans="1:4" ht="31.5" x14ac:dyDescent="0.25">
      <c r="A53" s="163"/>
      <c r="B53" s="140" t="s">
        <v>126</v>
      </c>
      <c r="C53" s="135">
        <v>3</v>
      </c>
      <c r="D53" s="135"/>
    </row>
    <row r="54" spans="1:4" x14ac:dyDescent="0.25">
      <c r="A54" s="133" t="s">
        <v>6</v>
      </c>
      <c r="B54" s="134" t="s">
        <v>6</v>
      </c>
      <c r="C54" s="135"/>
      <c r="D54" s="135"/>
    </row>
    <row r="55" spans="1:4" x14ac:dyDescent="0.25">
      <c r="A55" s="161">
        <v>10</v>
      </c>
      <c r="B55" s="63" t="s">
        <v>13</v>
      </c>
      <c r="C55" s="66">
        <v>18</v>
      </c>
      <c r="D55" s="135"/>
    </row>
    <row r="56" spans="1:4" ht="50.25" customHeight="1" x14ac:dyDescent="0.25">
      <c r="A56" s="162"/>
      <c r="B56" s="140" t="s">
        <v>88</v>
      </c>
      <c r="C56" s="135">
        <v>6</v>
      </c>
      <c r="D56" s="135"/>
    </row>
    <row r="57" spans="1:4" s="138" customFormat="1" ht="29.25" customHeight="1" x14ac:dyDescent="0.25">
      <c r="A57" s="162"/>
      <c r="B57" s="140" t="s">
        <v>87</v>
      </c>
      <c r="C57" s="135">
        <v>6</v>
      </c>
      <c r="D57" s="137"/>
    </row>
    <row r="58" spans="1:4" s="138" customFormat="1" x14ac:dyDescent="0.25">
      <c r="A58" s="163"/>
      <c r="B58" s="140" t="s">
        <v>14</v>
      </c>
      <c r="C58" s="135">
        <v>6</v>
      </c>
      <c r="D58" s="135"/>
    </row>
    <row r="59" spans="1:4" x14ac:dyDescent="0.25">
      <c r="A59" s="141"/>
      <c r="B59" s="140"/>
      <c r="C59" s="135"/>
      <c r="D59" s="135"/>
    </row>
    <row r="60" spans="1:4" x14ac:dyDescent="0.25">
      <c r="A60" s="161">
        <v>11</v>
      </c>
      <c r="B60" s="136" t="s">
        <v>15</v>
      </c>
      <c r="C60" s="66">
        <v>10</v>
      </c>
      <c r="D60" s="135"/>
    </row>
    <row r="61" spans="1:4" x14ac:dyDescent="0.25">
      <c r="A61" s="162"/>
      <c r="B61" s="140" t="s">
        <v>16</v>
      </c>
      <c r="C61" s="135">
        <v>1</v>
      </c>
      <c r="D61" s="135"/>
    </row>
    <row r="62" spans="1:4" ht="47.25" x14ac:dyDescent="0.25">
      <c r="A62" s="162"/>
      <c r="B62" s="142" t="s">
        <v>71</v>
      </c>
      <c r="C62" s="135"/>
      <c r="D62" s="135"/>
    </row>
    <row r="63" spans="1:4" x14ac:dyDescent="0.25">
      <c r="A63" s="162"/>
      <c r="B63" s="140" t="s">
        <v>64</v>
      </c>
      <c r="C63" s="135">
        <v>3</v>
      </c>
      <c r="D63" s="135"/>
    </row>
    <row r="64" spans="1:4" ht="31.5" x14ac:dyDescent="0.25">
      <c r="A64" s="162"/>
      <c r="B64" s="140" t="s">
        <v>70</v>
      </c>
      <c r="C64" s="135">
        <v>3</v>
      </c>
      <c r="D64" s="137"/>
    </row>
    <row r="65" spans="1:4" x14ac:dyDescent="0.25">
      <c r="A65" s="163"/>
      <c r="B65" s="140" t="s">
        <v>55</v>
      </c>
      <c r="C65" s="135">
        <v>3</v>
      </c>
      <c r="D65" s="135"/>
    </row>
    <row r="66" spans="1:4" x14ac:dyDescent="0.25">
      <c r="A66" s="143"/>
      <c r="B66" s="140"/>
      <c r="C66" s="135"/>
      <c r="D66" s="135"/>
    </row>
    <row r="67" spans="1:4" x14ac:dyDescent="0.25">
      <c r="A67" s="164">
        <v>12</v>
      </c>
      <c r="B67" s="144" t="s">
        <v>17</v>
      </c>
      <c r="C67" s="64">
        <v>5</v>
      </c>
      <c r="D67" s="135"/>
    </row>
    <row r="68" spans="1:4" s="138" customFormat="1" ht="31.5" x14ac:dyDescent="0.25">
      <c r="A68" s="165"/>
      <c r="B68" s="142" t="s">
        <v>89</v>
      </c>
      <c r="C68" s="135">
        <v>3</v>
      </c>
      <c r="D68" s="137"/>
    </row>
    <row r="69" spans="1:4" x14ac:dyDescent="0.25">
      <c r="A69" s="166"/>
      <c r="B69" s="142" t="s">
        <v>90</v>
      </c>
      <c r="C69" s="135">
        <v>2</v>
      </c>
      <c r="D69" s="135"/>
    </row>
    <row r="70" spans="1:4" x14ac:dyDescent="0.25">
      <c r="A70" s="145"/>
      <c r="B70" s="140"/>
      <c r="C70" s="135"/>
      <c r="D70" s="135"/>
    </row>
    <row r="71" spans="1:4" x14ac:dyDescent="0.25">
      <c r="A71" s="160">
        <v>13</v>
      </c>
      <c r="B71" s="63" t="s">
        <v>18</v>
      </c>
      <c r="C71" s="66">
        <v>10</v>
      </c>
      <c r="D71" s="135"/>
    </row>
    <row r="72" spans="1:4" s="138" customFormat="1" ht="31.5" x14ac:dyDescent="0.25">
      <c r="A72" s="160"/>
      <c r="B72" s="140" t="s">
        <v>106</v>
      </c>
      <c r="C72" s="135">
        <v>5</v>
      </c>
      <c r="D72" s="137"/>
    </row>
    <row r="73" spans="1:4" ht="31.5" x14ac:dyDescent="0.25">
      <c r="A73" s="160"/>
      <c r="B73" s="140" t="s">
        <v>107</v>
      </c>
      <c r="C73" s="135">
        <v>5</v>
      </c>
      <c r="D73" s="135"/>
    </row>
    <row r="74" spans="1:4" x14ac:dyDescent="0.25">
      <c r="A74" s="62"/>
      <c r="B74" s="140"/>
      <c r="C74" s="135"/>
      <c r="D74" s="135"/>
    </row>
    <row r="75" spans="1:4" s="138" customFormat="1" x14ac:dyDescent="0.25">
      <c r="A75" s="160">
        <v>14</v>
      </c>
      <c r="B75" s="136" t="s">
        <v>19</v>
      </c>
      <c r="C75" s="66">
        <v>10</v>
      </c>
      <c r="D75" s="66"/>
    </row>
    <row r="76" spans="1:4" ht="31.5" x14ac:dyDescent="0.25">
      <c r="A76" s="160"/>
      <c r="B76" s="140" t="s">
        <v>59</v>
      </c>
      <c r="C76" s="135">
        <v>10</v>
      </c>
      <c r="D76" s="135"/>
    </row>
    <row r="77" spans="1:4" x14ac:dyDescent="0.25">
      <c r="A77" s="133" t="s">
        <v>6</v>
      </c>
      <c r="B77" s="140" t="s">
        <v>6</v>
      </c>
      <c r="C77" s="135"/>
      <c r="D77" s="135"/>
    </row>
    <row r="78" spans="1:4" x14ac:dyDescent="0.25">
      <c r="A78" s="160">
        <v>15</v>
      </c>
      <c r="B78" s="63" t="s">
        <v>65</v>
      </c>
      <c r="C78" s="66">
        <v>78</v>
      </c>
      <c r="D78" s="135"/>
    </row>
    <row r="79" spans="1:4" x14ac:dyDescent="0.25">
      <c r="A79" s="160"/>
      <c r="B79" s="140"/>
      <c r="C79" s="135"/>
      <c r="D79" s="135"/>
    </row>
    <row r="80" spans="1:4" ht="34.5" customHeight="1" x14ac:dyDescent="0.25">
      <c r="A80" s="160"/>
      <c r="B80" s="140" t="s">
        <v>105</v>
      </c>
      <c r="C80" s="135">
        <v>10</v>
      </c>
      <c r="D80" s="135"/>
    </row>
    <row r="81" spans="1:4" ht="36.75" customHeight="1" x14ac:dyDescent="0.25">
      <c r="A81" s="160"/>
      <c r="B81" s="140" t="s">
        <v>20</v>
      </c>
      <c r="C81" s="135">
        <v>8</v>
      </c>
      <c r="D81" s="135"/>
    </row>
    <row r="82" spans="1:4" ht="31.5" x14ac:dyDescent="0.25">
      <c r="A82" s="160"/>
      <c r="B82" s="140" t="s">
        <v>21</v>
      </c>
      <c r="C82" s="135">
        <v>5</v>
      </c>
      <c r="D82" s="135"/>
    </row>
    <row r="83" spans="1:4" ht="47.25" x14ac:dyDescent="0.25">
      <c r="A83" s="160"/>
      <c r="B83" s="140" t="s">
        <v>22</v>
      </c>
      <c r="C83" s="135">
        <v>8</v>
      </c>
      <c r="D83" s="135"/>
    </row>
    <row r="84" spans="1:4" ht="47.25" x14ac:dyDescent="0.25">
      <c r="A84" s="160"/>
      <c r="B84" s="140" t="s">
        <v>57</v>
      </c>
      <c r="C84" s="135">
        <v>10</v>
      </c>
      <c r="D84" s="135"/>
    </row>
    <row r="85" spans="1:4" x14ac:dyDescent="0.25">
      <c r="A85" s="160"/>
      <c r="B85" s="140" t="s">
        <v>101</v>
      </c>
      <c r="C85" s="135">
        <v>8</v>
      </c>
      <c r="D85" s="135"/>
    </row>
    <row r="86" spans="1:4" x14ac:dyDescent="0.25">
      <c r="A86" s="160"/>
      <c r="B86" s="140" t="s">
        <v>102</v>
      </c>
      <c r="C86" s="135">
        <v>8</v>
      </c>
      <c r="D86" s="135"/>
    </row>
    <row r="87" spans="1:4" ht="31.5" x14ac:dyDescent="0.25">
      <c r="A87" s="160"/>
      <c r="B87" s="140" t="s">
        <v>92</v>
      </c>
      <c r="C87" s="135">
        <v>8</v>
      </c>
      <c r="D87" s="135"/>
    </row>
    <row r="88" spans="1:4" ht="31.5" x14ac:dyDescent="0.25">
      <c r="A88" s="160"/>
      <c r="B88" s="140" t="s">
        <v>116</v>
      </c>
      <c r="C88" s="135">
        <v>8</v>
      </c>
      <c r="D88" s="135"/>
    </row>
    <row r="89" spans="1:4" ht="47.25" x14ac:dyDescent="0.25">
      <c r="A89" s="160"/>
      <c r="B89" s="140" t="s">
        <v>91</v>
      </c>
      <c r="C89" s="135">
        <v>5</v>
      </c>
      <c r="D89" s="135"/>
    </row>
    <row r="90" spans="1:4" x14ac:dyDescent="0.25">
      <c r="A90" s="160"/>
      <c r="B90" s="140"/>
      <c r="C90" s="135"/>
      <c r="D90" s="65" t="s">
        <v>6</v>
      </c>
    </row>
    <row r="91" spans="1:4" x14ac:dyDescent="0.25">
      <c r="B91" s="67"/>
      <c r="C91" s="67"/>
    </row>
    <row r="92" spans="1:4" x14ac:dyDescent="0.25">
      <c r="B92" s="67"/>
      <c r="C92" s="67"/>
    </row>
    <row r="93" spans="1:4" x14ac:dyDescent="0.25">
      <c r="B93" s="67"/>
      <c r="C93" s="67"/>
    </row>
  </sheetData>
  <mergeCells count="17">
    <mergeCell ref="A1:D1"/>
    <mergeCell ref="A38:A42"/>
    <mergeCell ref="A44:A46"/>
    <mergeCell ref="A48:A53"/>
    <mergeCell ref="A2:D2"/>
    <mergeCell ref="A6:A11"/>
    <mergeCell ref="A13:A16"/>
    <mergeCell ref="A18:A21"/>
    <mergeCell ref="A23:A26"/>
    <mergeCell ref="A71:A73"/>
    <mergeCell ref="A75:A76"/>
    <mergeCell ref="A78:A90"/>
    <mergeCell ref="A55:A58"/>
    <mergeCell ref="A28:A31"/>
    <mergeCell ref="A33:A36"/>
    <mergeCell ref="A60:A65"/>
    <mergeCell ref="A67:A69"/>
  </mergeCells>
  <pageMargins left="0.25" right="0.25" top="0.75" bottom="0.75" header="0.3" footer="0.3"/>
  <pageSetup scale="61" fitToHeight="0" orientation="portrait" r:id="rId1"/>
  <rowBreaks count="2" manualBreakCount="2">
    <brk id="39" max="3" man="1"/>
    <brk id="77"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05"/>
  <sheetViews>
    <sheetView view="pageBreakPreview" topLeftCell="A36" zoomScale="80" zoomScaleNormal="100" zoomScaleSheetLayoutView="80" workbookViewId="0">
      <selection activeCell="K56" sqref="K56"/>
    </sheetView>
  </sheetViews>
  <sheetFormatPr defaultColWidth="9.140625" defaultRowHeight="15" x14ac:dyDescent="0.25"/>
  <cols>
    <col min="1" max="1" width="7.28515625" style="9" customWidth="1"/>
    <col min="2" max="2" width="98.7109375" style="58" customWidth="1"/>
    <col min="3" max="3" width="12.85546875" style="59" customWidth="1"/>
    <col min="4" max="4" width="13" style="9" customWidth="1"/>
    <col min="5" max="5" width="11.5703125" style="60" customWidth="1"/>
    <col min="6" max="6" width="16.85546875" style="61" hidden="1" customWidth="1"/>
    <col min="7" max="7" width="14.140625" style="18" hidden="1" customWidth="1"/>
    <col min="8" max="248" width="9.140625" style="9"/>
    <col min="249" max="250" width="44" style="9" customWidth="1"/>
    <col min="251" max="251" width="37.5703125" style="9" customWidth="1"/>
    <col min="252" max="16384" width="9.140625" style="9"/>
  </cols>
  <sheetData>
    <row r="1" spans="1:23" s="3" customFormat="1" ht="52.15" customHeight="1" x14ac:dyDescent="0.25">
      <c r="A1" s="171" t="s">
        <v>109</v>
      </c>
      <c r="B1" s="171"/>
      <c r="C1" s="171"/>
      <c r="D1" s="171"/>
      <c r="E1" s="171"/>
      <c r="F1" s="171"/>
      <c r="G1" s="171"/>
      <c r="H1" s="1"/>
      <c r="I1" s="1"/>
      <c r="J1" s="1"/>
      <c r="K1" s="1"/>
      <c r="L1" s="1"/>
      <c r="M1" s="1"/>
      <c r="N1" s="1"/>
      <c r="O1" s="1"/>
      <c r="P1" s="1"/>
      <c r="Q1" s="1"/>
      <c r="R1" s="1"/>
      <c r="S1" s="1"/>
      <c r="T1" s="1"/>
      <c r="U1" s="2"/>
      <c r="V1" s="2"/>
      <c r="W1" s="2"/>
    </row>
    <row r="2" spans="1:23" s="67" customFormat="1" ht="15.6" x14ac:dyDescent="0.3">
      <c r="A2" s="168" t="s">
        <v>61</v>
      </c>
      <c r="B2" s="168"/>
      <c r="C2" s="168"/>
      <c r="D2" s="168"/>
      <c r="E2" s="168"/>
      <c r="F2" s="168"/>
      <c r="G2" s="168"/>
    </row>
    <row r="3" spans="1:23" s="4" customFormat="1" ht="12.75" x14ac:dyDescent="0.2">
      <c r="A3" s="5"/>
      <c r="B3" s="6"/>
      <c r="C3" s="5"/>
      <c r="D3" s="5"/>
      <c r="E3" s="5"/>
      <c r="F3" s="5"/>
      <c r="G3" s="5"/>
    </row>
    <row r="4" spans="1:23" ht="58.5" customHeight="1" x14ac:dyDescent="0.25">
      <c r="A4" s="7" t="s">
        <v>0</v>
      </c>
      <c r="B4" s="7" t="s">
        <v>42</v>
      </c>
      <c r="C4" s="159" t="s">
        <v>1</v>
      </c>
      <c r="D4" s="7" t="s">
        <v>2</v>
      </c>
      <c r="E4" s="7" t="s">
        <v>3</v>
      </c>
      <c r="F4" s="8" t="s">
        <v>4</v>
      </c>
      <c r="G4" s="8" t="s">
        <v>5</v>
      </c>
    </row>
    <row r="5" spans="1:23" ht="15.75" x14ac:dyDescent="0.25">
      <c r="A5" s="10" t="s">
        <v>6</v>
      </c>
      <c r="B5" s="11" t="s">
        <v>6</v>
      </c>
      <c r="C5" s="135"/>
      <c r="D5" s="12" t="s">
        <v>6</v>
      </c>
      <c r="E5" s="12" t="s">
        <v>6</v>
      </c>
      <c r="F5" s="13"/>
      <c r="G5" s="14"/>
    </row>
    <row r="6" spans="1:23" s="18" customFormat="1" ht="15.75" x14ac:dyDescent="0.2">
      <c r="A6" s="169">
        <v>1</v>
      </c>
      <c r="B6" s="15" t="s">
        <v>7</v>
      </c>
      <c r="C6" s="66">
        <f>SUM(C7:C11)</f>
        <v>8</v>
      </c>
      <c r="D6" s="17"/>
      <c r="E6" s="16">
        <f>SUM(E7:E11)</f>
        <v>40</v>
      </c>
      <c r="F6" s="14"/>
      <c r="G6" s="14">
        <f>E6/E$92</f>
        <v>2.6666666666666668E-2</v>
      </c>
      <c r="I6" s="19"/>
    </row>
    <row r="7" spans="1:23" ht="15.75" x14ac:dyDescent="0.25">
      <c r="A7" s="170"/>
      <c r="B7" s="20" t="s">
        <v>8</v>
      </c>
      <c r="C7" s="135">
        <v>2</v>
      </c>
      <c r="D7" s="12">
        <v>5</v>
      </c>
      <c r="E7" s="12">
        <f>C7*D7</f>
        <v>10</v>
      </c>
      <c r="F7" s="13">
        <f>E7/$E$6</f>
        <v>0.25</v>
      </c>
      <c r="G7" s="14"/>
    </row>
    <row r="8" spans="1:23" ht="15.75" x14ac:dyDescent="0.25">
      <c r="A8" s="170"/>
      <c r="B8" s="20" t="s">
        <v>31</v>
      </c>
      <c r="C8" s="135">
        <v>2</v>
      </c>
      <c r="D8" s="12">
        <v>5</v>
      </c>
      <c r="E8" s="12">
        <f t="shared" ref="E8:E11" si="0">C8*D8</f>
        <v>10</v>
      </c>
      <c r="F8" s="13">
        <f>E8/$E$6</f>
        <v>0.25</v>
      </c>
      <c r="G8" s="14"/>
    </row>
    <row r="9" spans="1:23" ht="15.75" x14ac:dyDescent="0.25">
      <c r="A9" s="170"/>
      <c r="B9" s="20" t="s">
        <v>9</v>
      </c>
      <c r="C9" s="135">
        <v>2</v>
      </c>
      <c r="D9" s="12">
        <v>5</v>
      </c>
      <c r="E9" s="12">
        <f t="shared" si="0"/>
        <v>10</v>
      </c>
      <c r="F9" s="13">
        <f>E9/$E$6</f>
        <v>0.25</v>
      </c>
      <c r="G9" s="14"/>
    </row>
    <row r="10" spans="1:23" ht="15.75" x14ac:dyDescent="0.25">
      <c r="A10" s="170"/>
      <c r="B10" s="20" t="s">
        <v>72</v>
      </c>
      <c r="C10" s="135">
        <v>1</v>
      </c>
      <c r="D10" s="12">
        <v>5</v>
      </c>
      <c r="E10" s="12">
        <f t="shared" ref="E10" si="1">C10*D10</f>
        <v>5</v>
      </c>
      <c r="F10" s="13"/>
      <c r="G10" s="14"/>
    </row>
    <row r="11" spans="1:23" ht="15.75" x14ac:dyDescent="0.25">
      <c r="A11" s="173"/>
      <c r="B11" s="20" t="s">
        <v>73</v>
      </c>
      <c r="C11" s="135">
        <v>1</v>
      </c>
      <c r="D11" s="12">
        <v>5</v>
      </c>
      <c r="E11" s="12">
        <f t="shared" si="0"/>
        <v>5</v>
      </c>
      <c r="F11" s="13">
        <f>E11/$E$6</f>
        <v>0.125</v>
      </c>
      <c r="G11" s="14"/>
    </row>
    <row r="12" spans="1:23" ht="15.75" x14ac:dyDescent="0.25">
      <c r="A12" s="10" t="s">
        <v>6</v>
      </c>
      <c r="B12" s="11" t="s">
        <v>6</v>
      </c>
      <c r="C12" s="135"/>
      <c r="D12" s="12" t="s">
        <v>6</v>
      </c>
      <c r="E12" s="12"/>
      <c r="F12" s="13"/>
      <c r="G12" s="14"/>
    </row>
    <row r="13" spans="1:23" s="18" customFormat="1" ht="15.75" x14ac:dyDescent="0.2">
      <c r="A13" s="169">
        <v>2</v>
      </c>
      <c r="B13" s="15" t="s">
        <v>83</v>
      </c>
      <c r="C13" s="66">
        <f>SUM(C14:C16)</f>
        <v>30</v>
      </c>
      <c r="D13" s="17"/>
      <c r="E13" s="16">
        <f>SUM(E14:E16)</f>
        <v>150</v>
      </c>
      <c r="F13" s="14"/>
      <c r="G13" s="14">
        <f>E13/E$92</f>
        <v>0.1</v>
      </c>
    </row>
    <row r="14" spans="1:23" ht="84" customHeight="1" x14ac:dyDescent="0.25">
      <c r="A14" s="170"/>
      <c r="B14" s="20" t="s">
        <v>117</v>
      </c>
      <c r="C14" s="135">
        <v>10</v>
      </c>
      <c r="D14" s="12">
        <v>5</v>
      </c>
      <c r="E14" s="12">
        <f t="shared" ref="E14:E15" si="2">C14*D14</f>
        <v>50</v>
      </c>
      <c r="F14" s="13">
        <f>E14/$E$13</f>
        <v>0.33333333333333331</v>
      </c>
      <c r="G14" s="14"/>
    </row>
    <row r="15" spans="1:23" ht="60" x14ac:dyDescent="0.25">
      <c r="A15" s="170"/>
      <c r="B15" s="20" t="s">
        <v>118</v>
      </c>
      <c r="C15" s="135">
        <v>10</v>
      </c>
      <c r="D15" s="12">
        <v>5</v>
      </c>
      <c r="E15" s="12">
        <f t="shared" si="2"/>
        <v>50</v>
      </c>
      <c r="F15" s="13">
        <f>E15/$E$13</f>
        <v>0.33333333333333331</v>
      </c>
      <c r="G15" s="14"/>
    </row>
    <row r="16" spans="1:23" ht="30" x14ac:dyDescent="0.25">
      <c r="A16" s="170"/>
      <c r="B16" s="20" t="s">
        <v>74</v>
      </c>
      <c r="C16" s="135">
        <v>10</v>
      </c>
      <c r="D16" s="12">
        <v>5</v>
      </c>
      <c r="E16" s="12">
        <f t="shared" ref="E16" si="3">C16*D16</f>
        <v>50</v>
      </c>
      <c r="F16" s="13"/>
      <c r="G16" s="14"/>
    </row>
    <row r="17" spans="1:7" ht="15.75" x14ac:dyDescent="0.25">
      <c r="A17" s="10" t="s">
        <v>6</v>
      </c>
      <c r="B17" s="11"/>
      <c r="C17" s="135"/>
      <c r="D17" s="12" t="s">
        <v>6</v>
      </c>
      <c r="E17" s="12"/>
      <c r="F17" s="13"/>
      <c r="G17" s="14"/>
    </row>
    <row r="18" spans="1:7" s="18" customFormat="1" ht="15.75" x14ac:dyDescent="0.2">
      <c r="A18" s="169">
        <v>3</v>
      </c>
      <c r="B18" s="15" t="s">
        <v>77</v>
      </c>
      <c r="C18" s="66">
        <f>SUM(C19:C21)</f>
        <v>21</v>
      </c>
      <c r="D18" s="17"/>
      <c r="E18" s="16">
        <f>SUM(E19:E21)</f>
        <v>105</v>
      </c>
      <c r="F18" s="14"/>
      <c r="G18" s="14">
        <f>E18/E$92</f>
        <v>7.0000000000000007E-2</v>
      </c>
    </row>
    <row r="19" spans="1:7" ht="45" x14ac:dyDescent="0.25">
      <c r="A19" s="170"/>
      <c r="B19" s="20" t="s">
        <v>121</v>
      </c>
      <c r="C19" s="135">
        <v>7</v>
      </c>
      <c r="D19" s="12">
        <v>5</v>
      </c>
      <c r="E19" s="12">
        <f t="shared" ref="E19:E21" si="4">C19*D19</f>
        <v>35</v>
      </c>
      <c r="F19" s="13">
        <f>E19/$E$18</f>
        <v>0.33333333333333331</v>
      </c>
      <c r="G19" s="14"/>
    </row>
    <row r="20" spans="1:7" ht="15.75" x14ac:dyDescent="0.25">
      <c r="A20" s="170"/>
      <c r="B20" s="20" t="s">
        <v>94</v>
      </c>
      <c r="C20" s="135">
        <v>7</v>
      </c>
      <c r="D20" s="12">
        <v>5</v>
      </c>
      <c r="E20" s="12">
        <f t="shared" si="4"/>
        <v>35</v>
      </c>
      <c r="F20" s="13">
        <f t="shared" ref="F20:F21" si="5">E20/$E$18</f>
        <v>0.33333333333333331</v>
      </c>
      <c r="G20" s="14"/>
    </row>
    <row r="21" spans="1:7" ht="15.75" x14ac:dyDescent="0.25">
      <c r="A21" s="170"/>
      <c r="B21" s="20" t="s">
        <v>75</v>
      </c>
      <c r="C21" s="135">
        <v>7</v>
      </c>
      <c r="D21" s="12">
        <v>5</v>
      </c>
      <c r="E21" s="12">
        <f t="shared" si="4"/>
        <v>35</v>
      </c>
      <c r="F21" s="13">
        <f t="shared" si="5"/>
        <v>0.33333333333333331</v>
      </c>
      <c r="G21" s="14"/>
    </row>
    <row r="22" spans="1:7" ht="15.75" x14ac:dyDescent="0.25">
      <c r="A22" s="10" t="s">
        <v>6</v>
      </c>
      <c r="B22" s="11"/>
      <c r="C22" s="135"/>
      <c r="D22" s="12" t="s">
        <v>6</v>
      </c>
      <c r="E22" s="12"/>
      <c r="F22" s="13"/>
      <c r="G22" s="14"/>
    </row>
    <row r="23" spans="1:7" s="18" customFormat="1" ht="30" customHeight="1" x14ac:dyDescent="0.2">
      <c r="A23" s="169">
        <v>4</v>
      </c>
      <c r="B23" s="15" t="s">
        <v>78</v>
      </c>
      <c r="C23" s="66">
        <f>SUM(C24:C26)</f>
        <v>21</v>
      </c>
      <c r="D23" s="17"/>
      <c r="E23" s="16">
        <f>SUM(E24:E26)</f>
        <v>105</v>
      </c>
      <c r="F23" s="14"/>
      <c r="G23" s="14"/>
    </row>
    <row r="24" spans="1:7" ht="60" x14ac:dyDescent="0.25">
      <c r="A24" s="170"/>
      <c r="B24" s="20" t="s">
        <v>123</v>
      </c>
      <c r="C24" s="135">
        <v>7</v>
      </c>
      <c r="D24" s="12">
        <v>5</v>
      </c>
      <c r="E24" s="12">
        <f t="shared" ref="E24:E26" si="6">C24*D24</f>
        <v>35</v>
      </c>
      <c r="F24" s="13"/>
      <c r="G24" s="14"/>
    </row>
    <row r="25" spans="1:7" ht="15.75" x14ac:dyDescent="0.25">
      <c r="A25" s="170"/>
      <c r="B25" s="20" t="s">
        <v>76</v>
      </c>
      <c r="C25" s="135">
        <v>7</v>
      </c>
      <c r="D25" s="12">
        <v>5</v>
      </c>
      <c r="E25" s="12">
        <f t="shared" si="6"/>
        <v>35</v>
      </c>
      <c r="F25" s="13"/>
      <c r="G25" s="14"/>
    </row>
    <row r="26" spans="1:7" ht="60" x14ac:dyDescent="0.25">
      <c r="A26" s="170"/>
      <c r="B26" s="20" t="s">
        <v>122</v>
      </c>
      <c r="C26" s="135">
        <v>7</v>
      </c>
      <c r="D26" s="12">
        <v>5</v>
      </c>
      <c r="E26" s="12">
        <f t="shared" si="6"/>
        <v>35</v>
      </c>
      <c r="F26" s="13"/>
      <c r="G26" s="14"/>
    </row>
    <row r="27" spans="1:7" ht="15.75" x14ac:dyDescent="0.25">
      <c r="A27" s="10" t="s">
        <v>6</v>
      </c>
      <c r="B27" s="11"/>
      <c r="C27" s="135"/>
      <c r="D27" s="12" t="s">
        <v>6</v>
      </c>
      <c r="E27" s="12"/>
      <c r="F27" s="13"/>
      <c r="G27" s="14"/>
    </row>
    <row r="28" spans="1:7" s="18" customFormat="1" ht="15.75" x14ac:dyDescent="0.2">
      <c r="A28" s="169">
        <v>5</v>
      </c>
      <c r="B28" s="15" t="s">
        <v>79</v>
      </c>
      <c r="C28" s="66">
        <f>SUM(C29:C31)</f>
        <v>24</v>
      </c>
      <c r="D28" s="17"/>
      <c r="E28" s="16">
        <f>SUM(E29:E31)</f>
        <v>120</v>
      </c>
      <c r="F28" s="14"/>
      <c r="G28" s="14">
        <f>E28/E$92</f>
        <v>0.08</v>
      </c>
    </row>
    <row r="29" spans="1:7" ht="60" x14ac:dyDescent="0.25">
      <c r="A29" s="170"/>
      <c r="B29" s="20" t="s">
        <v>124</v>
      </c>
      <c r="C29" s="135">
        <v>8</v>
      </c>
      <c r="D29" s="12">
        <v>5</v>
      </c>
      <c r="E29" s="12">
        <f t="shared" ref="E29:E30" si="7">C29*D29</f>
        <v>40</v>
      </c>
      <c r="F29" s="13">
        <f>E29/$E$28</f>
        <v>0.33333333333333331</v>
      </c>
      <c r="G29" s="14"/>
    </row>
    <row r="30" spans="1:7" ht="45" x14ac:dyDescent="0.25">
      <c r="A30" s="170"/>
      <c r="B30" s="20" t="s">
        <v>112</v>
      </c>
      <c r="C30" s="135">
        <v>8</v>
      </c>
      <c r="D30" s="12">
        <v>5</v>
      </c>
      <c r="E30" s="12">
        <f t="shared" si="7"/>
        <v>40</v>
      </c>
      <c r="F30" s="13">
        <f>E30/$E$28</f>
        <v>0.33333333333333331</v>
      </c>
      <c r="G30" s="14"/>
    </row>
    <row r="31" spans="1:7" ht="30" x14ac:dyDescent="0.25">
      <c r="A31" s="170"/>
      <c r="B31" s="20" t="s">
        <v>82</v>
      </c>
      <c r="C31" s="135">
        <v>8</v>
      </c>
      <c r="D31" s="12">
        <v>5</v>
      </c>
      <c r="E31" s="12">
        <f t="shared" ref="E31" si="8">C31*D31</f>
        <v>40</v>
      </c>
      <c r="F31" s="13"/>
      <c r="G31" s="14"/>
    </row>
    <row r="32" spans="1:7" ht="15" customHeight="1" x14ac:dyDescent="0.25">
      <c r="A32" s="10" t="s">
        <v>6</v>
      </c>
      <c r="B32" s="11"/>
      <c r="C32" s="135"/>
      <c r="D32" s="12" t="s">
        <v>6</v>
      </c>
      <c r="E32" s="12"/>
      <c r="F32" s="13"/>
      <c r="G32" s="14"/>
    </row>
    <row r="33" spans="1:10" s="18" customFormat="1" ht="30" customHeight="1" x14ac:dyDescent="0.2">
      <c r="A33" s="169">
        <v>6</v>
      </c>
      <c r="B33" s="15" t="s">
        <v>96</v>
      </c>
      <c r="C33" s="66">
        <f>SUM(C34:C36)</f>
        <v>20</v>
      </c>
      <c r="D33" s="17"/>
      <c r="E33" s="16">
        <f>SUM(E34:E36)</f>
        <v>100</v>
      </c>
      <c r="F33" s="14"/>
      <c r="G33" s="14">
        <f>E33/E$92</f>
        <v>6.6666666666666666E-2</v>
      </c>
    </row>
    <row r="34" spans="1:10" ht="15.75" x14ac:dyDescent="0.25">
      <c r="A34" s="170"/>
      <c r="B34" s="20" t="s">
        <v>95</v>
      </c>
      <c r="C34" s="135">
        <v>8</v>
      </c>
      <c r="D34" s="12">
        <v>5</v>
      </c>
      <c r="E34" s="12">
        <f t="shared" ref="E34:E36" si="9">C34*D34</f>
        <v>40</v>
      </c>
      <c r="F34" s="13">
        <f>E34/$E$33</f>
        <v>0.4</v>
      </c>
      <c r="G34" s="14"/>
    </row>
    <row r="35" spans="1:10" ht="15.75" x14ac:dyDescent="0.25">
      <c r="A35" s="170"/>
      <c r="B35" s="20" t="s">
        <v>97</v>
      </c>
      <c r="C35" s="135">
        <v>6</v>
      </c>
      <c r="D35" s="12">
        <v>5</v>
      </c>
      <c r="E35" s="12">
        <f t="shared" si="9"/>
        <v>30</v>
      </c>
      <c r="F35" s="13">
        <f t="shared" ref="F35:F36" si="10">E35/$E$33</f>
        <v>0.3</v>
      </c>
      <c r="G35" s="14"/>
    </row>
    <row r="36" spans="1:10" ht="15.75" x14ac:dyDescent="0.25">
      <c r="A36" s="170"/>
      <c r="B36" s="20" t="s">
        <v>98</v>
      </c>
      <c r="C36" s="135">
        <v>6</v>
      </c>
      <c r="D36" s="12">
        <v>5</v>
      </c>
      <c r="E36" s="12">
        <f t="shared" si="9"/>
        <v>30</v>
      </c>
      <c r="F36" s="13">
        <f t="shared" si="10"/>
        <v>0.3</v>
      </c>
      <c r="G36" s="14"/>
    </row>
    <row r="37" spans="1:10" ht="15.75" x14ac:dyDescent="0.25">
      <c r="A37" s="10" t="s">
        <v>6</v>
      </c>
      <c r="B37" s="11"/>
      <c r="C37" s="135"/>
      <c r="D37" s="12" t="s">
        <v>6</v>
      </c>
      <c r="E37" s="12"/>
      <c r="F37" s="13"/>
      <c r="G37" s="14"/>
      <c r="J37" s="9" t="s">
        <v>126</v>
      </c>
    </row>
    <row r="38" spans="1:10" s="18" customFormat="1" ht="30" customHeight="1" x14ac:dyDescent="0.2">
      <c r="A38" s="169">
        <v>7</v>
      </c>
      <c r="B38" s="15" t="s">
        <v>54</v>
      </c>
      <c r="C38" s="66">
        <f>SUM(C39:C42)</f>
        <v>20</v>
      </c>
      <c r="D38" s="17"/>
      <c r="E38" s="16">
        <f>SUM(E39:E42)</f>
        <v>100</v>
      </c>
      <c r="F38" s="14"/>
      <c r="G38" s="14">
        <f>E38/E$92</f>
        <v>6.6666666666666666E-2</v>
      </c>
    </row>
    <row r="39" spans="1:10" ht="45" x14ac:dyDescent="0.25">
      <c r="A39" s="170"/>
      <c r="B39" s="20" t="s">
        <v>113</v>
      </c>
      <c r="C39" s="135">
        <v>5</v>
      </c>
      <c r="D39" s="12">
        <v>5</v>
      </c>
      <c r="E39" s="12">
        <f t="shared" ref="E39:E40" si="11">C39*D39</f>
        <v>25</v>
      </c>
      <c r="F39" s="13">
        <f>E39/$E$38</f>
        <v>0.25</v>
      </c>
      <c r="G39" s="14"/>
    </row>
    <row r="40" spans="1:10" ht="45" x14ac:dyDescent="0.25">
      <c r="A40" s="170"/>
      <c r="B40" s="20" t="s">
        <v>114</v>
      </c>
      <c r="C40" s="135">
        <v>5</v>
      </c>
      <c r="D40" s="12">
        <v>5</v>
      </c>
      <c r="E40" s="12">
        <f t="shared" si="11"/>
        <v>25</v>
      </c>
      <c r="F40" s="13">
        <f>E40/$E$38</f>
        <v>0.25</v>
      </c>
      <c r="G40" s="14"/>
    </row>
    <row r="41" spans="1:10" ht="15.75" x14ac:dyDescent="0.25">
      <c r="A41" s="170"/>
      <c r="B41" s="20" t="s">
        <v>80</v>
      </c>
      <c r="C41" s="135">
        <v>5</v>
      </c>
      <c r="D41" s="12">
        <v>5</v>
      </c>
      <c r="E41" s="12">
        <f t="shared" ref="E41:E42" si="12">C41*D41</f>
        <v>25</v>
      </c>
      <c r="F41" s="13">
        <f>E41/$E$38</f>
        <v>0.25</v>
      </c>
      <c r="G41" s="14"/>
    </row>
    <row r="42" spans="1:10" ht="15.75" x14ac:dyDescent="0.25">
      <c r="A42" s="170"/>
      <c r="B42" s="20" t="s">
        <v>81</v>
      </c>
      <c r="C42" s="135">
        <v>5</v>
      </c>
      <c r="D42" s="12">
        <v>5</v>
      </c>
      <c r="E42" s="12">
        <f t="shared" si="12"/>
        <v>25</v>
      </c>
      <c r="F42" s="13">
        <f>E42/$E$38</f>
        <v>0.25</v>
      </c>
      <c r="G42" s="14"/>
    </row>
    <row r="43" spans="1:10" ht="15.75" x14ac:dyDescent="0.25">
      <c r="A43" s="10" t="s">
        <v>6</v>
      </c>
      <c r="B43" s="11"/>
      <c r="C43" s="135"/>
      <c r="D43" s="12" t="s">
        <v>6</v>
      </c>
      <c r="E43" s="12"/>
      <c r="F43" s="13"/>
      <c r="G43" s="14"/>
    </row>
    <row r="44" spans="1:10" s="18" customFormat="1" ht="30" customHeight="1" x14ac:dyDescent="0.2">
      <c r="A44" s="169">
        <v>8</v>
      </c>
      <c r="B44" s="15" t="s">
        <v>84</v>
      </c>
      <c r="C44" s="66">
        <f>SUM(C45:C46)</f>
        <v>10</v>
      </c>
      <c r="D44" s="17"/>
      <c r="E44" s="16">
        <f>SUM(E45:G46)</f>
        <v>50</v>
      </c>
      <c r="F44" s="14"/>
      <c r="G44" s="14"/>
    </row>
    <row r="45" spans="1:10" ht="30" x14ac:dyDescent="0.25">
      <c r="A45" s="170"/>
      <c r="B45" s="20" t="s">
        <v>85</v>
      </c>
      <c r="C45" s="135">
        <v>5</v>
      </c>
      <c r="D45" s="12">
        <v>5</v>
      </c>
      <c r="E45" s="12">
        <f t="shared" ref="E45:E46" si="13">C45*D45</f>
        <v>25</v>
      </c>
      <c r="F45" s="13"/>
      <c r="G45" s="14"/>
    </row>
    <row r="46" spans="1:10" ht="45" x14ac:dyDescent="0.25">
      <c r="A46" s="170"/>
      <c r="B46" s="20" t="s">
        <v>115</v>
      </c>
      <c r="C46" s="135">
        <v>5</v>
      </c>
      <c r="D46" s="12">
        <v>5</v>
      </c>
      <c r="E46" s="12">
        <f t="shared" si="13"/>
        <v>25</v>
      </c>
      <c r="F46" s="13"/>
      <c r="G46" s="14"/>
    </row>
    <row r="47" spans="1:10" ht="15.75" x14ac:dyDescent="0.25">
      <c r="A47" s="10" t="s">
        <v>6</v>
      </c>
      <c r="B47" s="11"/>
      <c r="C47" s="135"/>
      <c r="D47" s="12" t="s">
        <v>6</v>
      </c>
      <c r="E47" s="12"/>
      <c r="F47" s="13"/>
      <c r="G47" s="14"/>
    </row>
    <row r="48" spans="1:10" s="18" customFormat="1" ht="15" customHeight="1" x14ac:dyDescent="0.2">
      <c r="A48" s="169">
        <v>9</v>
      </c>
      <c r="B48" s="15" t="s">
        <v>10</v>
      </c>
      <c r="C48" s="66">
        <f>SUM(C49:C53)</f>
        <v>15</v>
      </c>
      <c r="D48" s="17"/>
      <c r="E48" s="16">
        <f>SUM(E49:E53)</f>
        <v>75</v>
      </c>
      <c r="F48" s="14"/>
      <c r="G48" s="14">
        <f>E48/E$92</f>
        <v>0.05</v>
      </c>
    </row>
    <row r="49" spans="1:7" ht="15" customHeight="1" x14ac:dyDescent="0.25">
      <c r="A49" s="170"/>
      <c r="B49" s="20" t="s">
        <v>99</v>
      </c>
      <c r="C49" s="135">
        <v>3</v>
      </c>
      <c r="D49" s="12">
        <v>5</v>
      </c>
      <c r="E49" s="12">
        <f t="shared" ref="E49:E53" si="14">C49*D49</f>
        <v>15</v>
      </c>
      <c r="F49" s="13">
        <f>E49/$E$48</f>
        <v>0.2</v>
      </c>
      <c r="G49" s="14"/>
    </row>
    <row r="50" spans="1:7" ht="15" customHeight="1" x14ac:dyDescent="0.25">
      <c r="A50" s="170"/>
      <c r="B50" s="20" t="s">
        <v>11</v>
      </c>
      <c r="C50" s="135">
        <v>3</v>
      </c>
      <c r="D50" s="12">
        <v>5</v>
      </c>
      <c r="E50" s="12">
        <f t="shared" si="14"/>
        <v>15</v>
      </c>
      <c r="F50" s="13">
        <f t="shared" ref="F50:F53" si="15">E50/$E$48</f>
        <v>0.2</v>
      </c>
      <c r="G50" s="14"/>
    </row>
    <row r="51" spans="1:7" ht="15" customHeight="1" x14ac:dyDescent="0.25">
      <c r="A51" s="170"/>
      <c r="B51" s="20" t="s">
        <v>12</v>
      </c>
      <c r="C51" s="135">
        <v>3</v>
      </c>
      <c r="D51" s="12">
        <v>5</v>
      </c>
      <c r="E51" s="12">
        <f t="shared" si="14"/>
        <v>15</v>
      </c>
      <c r="F51" s="13">
        <f t="shared" si="15"/>
        <v>0.2</v>
      </c>
      <c r="G51" s="14"/>
    </row>
    <row r="52" spans="1:7" ht="15.75" x14ac:dyDescent="0.25">
      <c r="A52" s="170"/>
      <c r="B52" s="20" t="s">
        <v>86</v>
      </c>
      <c r="C52" s="135">
        <v>3</v>
      </c>
      <c r="D52" s="12">
        <v>5</v>
      </c>
      <c r="E52" s="12">
        <f t="shared" si="14"/>
        <v>15</v>
      </c>
      <c r="F52" s="13">
        <f t="shared" si="15"/>
        <v>0.2</v>
      </c>
      <c r="G52" s="14"/>
    </row>
    <row r="53" spans="1:7" ht="30" customHeight="1" x14ac:dyDescent="0.25">
      <c r="A53" s="173"/>
      <c r="B53" s="20" t="s">
        <v>126</v>
      </c>
      <c r="C53" s="135">
        <v>3</v>
      </c>
      <c r="D53" s="12">
        <v>5</v>
      </c>
      <c r="E53" s="12">
        <f t="shared" si="14"/>
        <v>15</v>
      </c>
      <c r="F53" s="13">
        <f t="shared" si="15"/>
        <v>0.2</v>
      </c>
      <c r="G53" s="14"/>
    </row>
    <row r="54" spans="1:7" ht="15" customHeight="1" x14ac:dyDescent="0.25">
      <c r="A54" s="10" t="s">
        <v>6</v>
      </c>
      <c r="B54" s="11" t="s">
        <v>6</v>
      </c>
      <c r="C54" s="135"/>
      <c r="D54" s="12" t="s">
        <v>6</v>
      </c>
      <c r="E54" s="12"/>
      <c r="F54" s="13"/>
      <c r="G54" s="14"/>
    </row>
    <row r="55" spans="1:7" s="18" customFormat="1" ht="15.75" x14ac:dyDescent="0.2">
      <c r="A55" s="169">
        <v>10</v>
      </c>
      <c r="B55" s="21" t="s">
        <v>13</v>
      </c>
      <c r="C55" s="66">
        <f>SUM(C56:C58)</f>
        <v>18</v>
      </c>
      <c r="D55" s="17"/>
      <c r="E55" s="16">
        <f>SUM(E56:E58)</f>
        <v>90</v>
      </c>
      <c r="F55" s="14"/>
      <c r="G55" s="14">
        <f>E55/E$92</f>
        <v>0.06</v>
      </c>
    </row>
    <row r="56" spans="1:7" ht="30" x14ac:dyDescent="0.25">
      <c r="A56" s="170"/>
      <c r="B56" s="20" t="s">
        <v>88</v>
      </c>
      <c r="C56" s="135">
        <v>6</v>
      </c>
      <c r="D56" s="12">
        <v>5</v>
      </c>
      <c r="E56" s="12">
        <f t="shared" ref="E56:E58" si="16">C56*D56</f>
        <v>30</v>
      </c>
      <c r="F56" s="13">
        <f>E56/$E$55</f>
        <v>0.33333333333333331</v>
      </c>
      <c r="G56" s="14"/>
    </row>
    <row r="57" spans="1:7" ht="30" x14ac:dyDescent="0.25">
      <c r="A57" s="170"/>
      <c r="B57" s="20" t="s">
        <v>87</v>
      </c>
      <c r="C57" s="135">
        <v>6</v>
      </c>
      <c r="D57" s="12">
        <v>5</v>
      </c>
      <c r="E57" s="12">
        <f t="shared" si="16"/>
        <v>30</v>
      </c>
      <c r="F57" s="13">
        <f t="shared" ref="F57:F58" si="17">E57/$E$55</f>
        <v>0.33333333333333331</v>
      </c>
      <c r="G57" s="14"/>
    </row>
    <row r="58" spans="1:7" ht="15.75" x14ac:dyDescent="0.25">
      <c r="A58" s="173"/>
      <c r="B58" s="20" t="s">
        <v>14</v>
      </c>
      <c r="C58" s="135">
        <v>6</v>
      </c>
      <c r="D58" s="12">
        <v>5</v>
      </c>
      <c r="E58" s="12">
        <f t="shared" si="16"/>
        <v>30</v>
      </c>
      <c r="F58" s="13">
        <f t="shared" si="17"/>
        <v>0.33333333333333331</v>
      </c>
      <c r="G58" s="14"/>
    </row>
    <row r="59" spans="1:7" ht="15.75" x14ac:dyDescent="0.25">
      <c r="A59" s="22"/>
      <c r="B59" s="20"/>
      <c r="C59" s="135"/>
      <c r="D59" s="12"/>
      <c r="E59" s="12"/>
      <c r="F59" s="13"/>
      <c r="G59" s="14"/>
    </row>
    <row r="60" spans="1:7" s="18" customFormat="1" ht="15.75" x14ac:dyDescent="0.2">
      <c r="A60" s="169">
        <v>11</v>
      </c>
      <c r="B60" s="15" t="s">
        <v>15</v>
      </c>
      <c r="C60" s="66">
        <f>SUM(C61:C65)</f>
        <v>10</v>
      </c>
      <c r="D60" s="17"/>
      <c r="E60" s="16">
        <f>SUM(E61:E65)</f>
        <v>50</v>
      </c>
      <c r="F60" s="13"/>
      <c r="G60" s="14">
        <f>E60/E$92</f>
        <v>3.3333333333333333E-2</v>
      </c>
    </row>
    <row r="61" spans="1:7" s="18" customFormat="1" ht="15.75" x14ac:dyDescent="0.2">
      <c r="A61" s="170"/>
      <c r="B61" s="20" t="s">
        <v>16</v>
      </c>
      <c r="C61" s="135">
        <v>1</v>
      </c>
      <c r="D61" s="12">
        <v>5</v>
      </c>
      <c r="E61" s="12">
        <f t="shared" ref="E61:E65" si="18">C61*D61</f>
        <v>5</v>
      </c>
      <c r="F61" s="13">
        <f>E61/$E$60</f>
        <v>0.1</v>
      </c>
      <c r="G61" s="13"/>
    </row>
    <row r="62" spans="1:7" ht="45" x14ac:dyDescent="0.25">
      <c r="A62" s="170"/>
      <c r="B62" s="23" t="s">
        <v>71</v>
      </c>
      <c r="C62" s="135"/>
      <c r="D62" s="12"/>
      <c r="E62" s="12"/>
      <c r="F62" s="13"/>
      <c r="G62" s="14"/>
    </row>
    <row r="63" spans="1:7" ht="15.75" x14ac:dyDescent="0.25">
      <c r="A63" s="170"/>
      <c r="B63" s="20" t="s">
        <v>64</v>
      </c>
      <c r="C63" s="135">
        <v>3</v>
      </c>
      <c r="D63" s="12">
        <v>5</v>
      </c>
      <c r="E63" s="12">
        <f t="shared" si="18"/>
        <v>15</v>
      </c>
      <c r="F63" s="13">
        <f>E63/$E$60</f>
        <v>0.3</v>
      </c>
      <c r="G63" s="14"/>
    </row>
    <row r="64" spans="1:7" ht="30" x14ac:dyDescent="0.25">
      <c r="A64" s="170"/>
      <c r="B64" s="20" t="s">
        <v>70</v>
      </c>
      <c r="C64" s="135">
        <v>3</v>
      </c>
      <c r="D64" s="12">
        <v>5</v>
      </c>
      <c r="E64" s="12">
        <f t="shared" si="18"/>
        <v>15</v>
      </c>
      <c r="F64" s="13">
        <f>E64/$E$60</f>
        <v>0.3</v>
      </c>
      <c r="G64" s="14"/>
    </row>
    <row r="65" spans="1:7" ht="15.75" x14ac:dyDescent="0.25">
      <c r="A65" s="173"/>
      <c r="B65" s="20" t="s">
        <v>55</v>
      </c>
      <c r="C65" s="135">
        <v>3</v>
      </c>
      <c r="D65" s="12">
        <v>5</v>
      </c>
      <c r="E65" s="12">
        <f t="shared" si="18"/>
        <v>15</v>
      </c>
      <c r="F65" s="13">
        <f>E65/$E$60</f>
        <v>0.3</v>
      </c>
      <c r="G65" s="14"/>
    </row>
    <row r="66" spans="1:7" ht="15.75" x14ac:dyDescent="0.25">
      <c r="A66" s="24"/>
      <c r="B66" s="20"/>
      <c r="C66" s="135"/>
      <c r="D66" s="12"/>
      <c r="E66" s="12"/>
      <c r="F66" s="13"/>
      <c r="G66" s="14"/>
    </row>
    <row r="67" spans="1:7" ht="15.75" x14ac:dyDescent="0.25">
      <c r="A67" s="172">
        <v>12</v>
      </c>
      <c r="B67" s="25" t="s">
        <v>17</v>
      </c>
      <c r="C67" s="64">
        <f>SUM(C68:C69)</f>
        <v>5</v>
      </c>
      <c r="D67" s="17"/>
      <c r="E67" s="26">
        <f>SUM(E68:E69)</f>
        <v>25</v>
      </c>
      <c r="F67" s="14"/>
      <c r="G67" s="14">
        <f>E67/E$92</f>
        <v>1.6666666666666666E-2</v>
      </c>
    </row>
    <row r="68" spans="1:7" ht="30" x14ac:dyDescent="0.25">
      <c r="A68" s="172"/>
      <c r="B68" s="23" t="s">
        <v>89</v>
      </c>
      <c r="C68" s="135">
        <v>3</v>
      </c>
      <c r="D68" s="12">
        <v>5</v>
      </c>
      <c r="E68" s="12">
        <f t="shared" ref="E68" si="19">C68*D68</f>
        <v>15</v>
      </c>
      <c r="F68" s="13">
        <f>E68/$E$67</f>
        <v>0.6</v>
      </c>
      <c r="G68" s="14"/>
    </row>
    <row r="69" spans="1:7" ht="15.75" x14ac:dyDescent="0.25">
      <c r="A69" s="172"/>
      <c r="B69" s="23" t="s">
        <v>90</v>
      </c>
      <c r="C69" s="135">
        <v>2</v>
      </c>
      <c r="D69" s="12">
        <v>5</v>
      </c>
      <c r="E69" s="12">
        <f t="shared" ref="E69" si="20">C69*D69</f>
        <v>10</v>
      </c>
      <c r="F69" s="13"/>
      <c r="G69" s="14"/>
    </row>
    <row r="70" spans="1:7" ht="15.75" x14ac:dyDescent="0.25">
      <c r="A70" s="27"/>
      <c r="B70" s="20"/>
      <c r="C70" s="135"/>
      <c r="D70" s="12"/>
      <c r="E70" s="12"/>
      <c r="F70" s="13"/>
      <c r="G70" s="14"/>
    </row>
    <row r="71" spans="1:7" s="18" customFormat="1" ht="15.75" x14ac:dyDescent="0.2">
      <c r="A71" s="169">
        <v>13</v>
      </c>
      <c r="B71" s="21" t="s">
        <v>18</v>
      </c>
      <c r="C71" s="66">
        <f>SUM(C72:C73)</f>
        <v>10</v>
      </c>
      <c r="D71" s="17"/>
      <c r="E71" s="16">
        <f>SUM(E72:E73)</f>
        <v>50</v>
      </c>
      <c r="F71" s="14"/>
      <c r="G71" s="14">
        <f>E71/E$92</f>
        <v>3.3333333333333333E-2</v>
      </c>
    </row>
    <row r="72" spans="1:7" ht="30" x14ac:dyDescent="0.25">
      <c r="A72" s="170"/>
      <c r="B72" s="20" t="s">
        <v>106</v>
      </c>
      <c r="C72" s="135">
        <v>5</v>
      </c>
      <c r="D72" s="12">
        <v>5</v>
      </c>
      <c r="E72" s="12">
        <f t="shared" ref="E72:E73" si="21">C72*D72</f>
        <v>25</v>
      </c>
      <c r="F72" s="13">
        <f>E72/$E$71</f>
        <v>0.5</v>
      </c>
      <c r="G72" s="14"/>
    </row>
    <row r="73" spans="1:7" ht="30" x14ac:dyDescent="0.25">
      <c r="A73" s="173"/>
      <c r="B73" s="20" t="s">
        <v>107</v>
      </c>
      <c r="C73" s="135">
        <v>5</v>
      </c>
      <c r="D73" s="12">
        <v>5</v>
      </c>
      <c r="E73" s="12">
        <f t="shared" si="21"/>
        <v>25</v>
      </c>
      <c r="F73" s="13">
        <f>E73/$E$71</f>
        <v>0.5</v>
      </c>
      <c r="G73" s="14"/>
    </row>
    <row r="74" spans="1:7" ht="15.75" x14ac:dyDescent="0.25">
      <c r="A74" s="22"/>
      <c r="B74" s="20"/>
      <c r="C74" s="135"/>
      <c r="D74" s="12"/>
      <c r="E74" s="12"/>
      <c r="F74" s="13"/>
      <c r="G74" s="14"/>
    </row>
    <row r="75" spans="1:7" s="18" customFormat="1" ht="15.75" x14ac:dyDescent="0.2">
      <c r="A75" s="169">
        <v>14</v>
      </c>
      <c r="B75" s="15" t="s">
        <v>19</v>
      </c>
      <c r="C75" s="66">
        <f>SUM(C76)</f>
        <v>10</v>
      </c>
      <c r="D75" s="17"/>
      <c r="E75" s="16">
        <f>SUM(E76)</f>
        <v>50</v>
      </c>
      <c r="F75" s="14"/>
      <c r="G75" s="14">
        <f>E75/E$92</f>
        <v>3.3333333333333333E-2</v>
      </c>
    </row>
    <row r="76" spans="1:7" ht="15.75" x14ac:dyDescent="0.25">
      <c r="A76" s="173"/>
      <c r="B76" s="20" t="s">
        <v>93</v>
      </c>
      <c r="C76" s="135">
        <v>10</v>
      </c>
      <c r="D76" s="12">
        <v>5</v>
      </c>
      <c r="E76" s="12">
        <f t="shared" ref="E76" si="22">C76*D76</f>
        <v>50</v>
      </c>
      <c r="F76" s="13">
        <f>E76/$E$75</f>
        <v>1</v>
      </c>
      <c r="G76" s="14"/>
    </row>
    <row r="77" spans="1:7" ht="15.75" x14ac:dyDescent="0.25">
      <c r="A77" s="10" t="s">
        <v>6</v>
      </c>
      <c r="B77" s="20" t="s">
        <v>6</v>
      </c>
      <c r="C77" s="135"/>
      <c r="D77" s="12" t="s">
        <v>6</v>
      </c>
      <c r="E77" s="12"/>
      <c r="F77" s="13"/>
      <c r="G77" s="14"/>
    </row>
    <row r="78" spans="1:7" s="18" customFormat="1" ht="15.75" x14ac:dyDescent="0.2">
      <c r="A78" s="169">
        <v>15</v>
      </c>
      <c r="B78" s="21" t="s">
        <v>65</v>
      </c>
      <c r="C78" s="66">
        <f>SUM(C80:C90)</f>
        <v>78</v>
      </c>
      <c r="D78" s="16"/>
      <c r="E78" s="16">
        <f>SUM(E80:E89)</f>
        <v>390</v>
      </c>
      <c r="F78" s="14"/>
      <c r="G78" s="14">
        <f>E78/E$92</f>
        <v>0.26</v>
      </c>
    </row>
    <row r="79" spans="1:7" ht="15.75" x14ac:dyDescent="0.25">
      <c r="A79" s="170"/>
      <c r="B79" s="20"/>
      <c r="C79" s="135"/>
      <c r="D79" s="12"/>
      <c r="E79" s="12"/>
      <c r="F79" s="13"/>
      <c r="G79" s="14"/>
    </row>
    <row r="80" spans="1:7" ht="15.75" x14ac:dyDescent="0.25">
      <c r="A80" s="170"/>
      <c r="B80" s="20" t="s">
        <v>100</v>
      </c>
      <c r="C80" s="135">
        <v>10</v>
      </c>
      <c r="D80" s="12">
        <v>5</v>
      </c>
      <c r="E80" s="12">
        <f t="shared" ref="E80:E89" si="23">C80*D80</f>
        <v>50</v>
      </c>
      <c r="F80" s="13">
        <f>E80/$E$78</f>
        <v>0.12820512820512819</v>
      </c>
      <c r="G80" s="14"/>
    </row>
    <row r="81" spans="1:7" ht="15.75" x14ac:dyDescent="0.25">
      <c r="A81" s="170"/>
      <c r="B81" s="20" t="s">
        <v>20</v>
      </c>
      <c r="C81" s="135">
        <v>8</v>
      </c>
      <c r="D81" s="12">
        <v>5</v>
      </c>
      <c r="E81" s="12">
        <f t="shared" si="23"/>
        <v>40</v>
      </c>
      <c r="F81" s="13">
        <f>E81/$E$78</f>
        <v>0.10256410256410256</v>
      </c>
      <c r="G81" s="14"/>
    </row>
    <row r="82" spans="1:7" ht="30" x14ac:dyDescent="0.25">
      <c r="A82" s="170"/>
      <c r="B82" s="20" t="s">
        <v>21</v>
      </c>
      <c r="C82" s="135">
        <v>5</v>
      </c>
      <c r="D82" s="12">
        <v>5</v>
      </c>
      <c r="E82" s="12">
        <f t="shared" si="23"/>
        <v>25</v>
      </c>
      <c r="F82" s="13"/>
      <c r="G82" s="14"/>
    </row>
    <row r="83" spans="1:7" ht="45" x14ac:dyDescent="0.25">
      <c r="A83" s="170"/>
      <c r="B83" s="20" t="s">
        <v>22</v>
      </c>
      <c r="C83" s="135">
        <v>8</v>
      </c>
      <c r="D83" s="12">
        <v>5</v>
      </c>
      <c r="E83" s="12">
        <f t="shared" si="23"/>
        <v>40</v>
      </c>
      <c r="F83" s="13">
        <f>E83/$E$78</f>
        <v>0.10256410256410256</v>
      </c>
      <c r="G83" s="14"/>
    </row>
    <row r="84" spans="1:7" ht="30" x14ac:dyDescent="0.25">
      <c r="A84" s="170"/>
      <c r="B84" s="20" t="s">
        <v>57</v>
      </c>
      <c r="C84" s="135">
        <v>10</v>
      </c>
      <c r="D84" s="12">
        <v>5</v>
      </c>
      <c r="E84" s="12">
        <f t="shared" si="23"/>
        <v>50</v>
      </c>
      <c r="F84" s="13">
        <f>E84/$E$78</f>
        <v>0.12820512820512819</v>
      </c>
      <c r="G84" s="14"/>
    </row>
    <row r="85" spans="1:7" ht="15.75" x14ac:dyDescent="0.25">
      <c r="A85" s="170"/>
      <c r="B85" s="20" t="s">
        <v>101</v>
      </c>
      <c r="C85" s="135">
        <v>8</v>
      </c>
      <c r="D85" s="12">
        <v>5</v>
      </c>
      <c r="E85" s="12">
        <f t="shared" ref="E85" si="24">C85*D85</f>
        <v>40</v>
      </c>
      <c r="F85" s="13"/>
      <c r="G85" s="14"/>
    </row>
    <row r="86" spans="1:7" ht="15.75" x14ac:dyDescent="0.25">
      <c r="A86" s="170"/>
      <c r="B86" s="20" t="s">
        <v>102</v>
      </c>
      <c r="C86" s="135">
        <v>8</v>
      </c>
      <c r="D86" s="12">
        <v>5</v>
      </c>
      <c r="E86" s="12">
        <f t="shared" si="23"/>
        <v>40</v>
      </c>
      <c r="F86" s="13">
        <f>E86/$E$78</f>
        <v>0.10256410256410256</v>
      </c>
      <c r="G86" s="14"/>
    </row>
    <row r="87" spans="1:7" ht="15.75" x14ac:dyDescent="0.25">
      <c r="A87" s="170"/>
      <c r="B87" s="20" t="s">
        <v>92</v>
      </c>
      <c r="C87" s="135">
        <v>8</v>
      </c>
      <c r="D87" s="12">
        <v>5</v>
      </c>
      <c r="E87" s="12">
        <f t="shared" si="23"/>
        <v>40</v>
      </c>
      <c r="F87" s="13">
        <f>E87/$E$78</f>
        <v>0.10256410256410256</v>
      </c>
      <c r="G87" s="14"/>
    </row>
    <row r="88" spans="1:7" ht="31.5" x14ac:dyDescent="0.25">
      <c r="A88" s="170"/>
      <c r="B88" s="140" t="s">
        <v>103</v>
      </c>
      <c r="C88" s="135">
        <v>8</v>
      </c>
      <c r="D88" s="12">
        <v>5</v>
      </c>
      <c r="E88" s="12">
        <f t="shared" si="23"/>
        <v>40</v>
      </c>
      <c r="F88" s="13">
        <f>E88/$E$78</f>
        <v>0.10256410256410256</v>
      </c>
      <c r="G88" s="14"/>
    </row>
    <row r="89" spans="1:7" ht="47.25" x14ac:dyDescent="0.25">
      <c r="A89" s="170"/>
      <c r="B89" s="140" t="s">
        <v>91</v>
      </c>
      <c r="C89" s="135">
        <v>5</v>
      </c>
      <c r="D89" s="12">
        <v>5</v>
      </c>
      <c r="E89" s="12">
        <f t="shared" si="23"/>
        <v>25</v>
      </c>
      <c r="F89" s="13"/>
      <c r="G89" s="14"/>
    </row>
    <row r="90" spans="1:7" x14ac:dyDescent="0.25">
      <c r="A90" s="22"/>
      <c r="B90" s="20"/>
      <c r="C90" s="12"/>
      <c r="D90" s="12"/>
      <c r="E90" s="12"/>
      <c r="F90" s="13"/>
      <c r="G90" s="14"/>
    </row>
    <row r="91" spans="1:7" x14ac:dyDescent="0.25">
      <c r="A91" s="28"/>
      <c r="B91" s="20"/>
      <c r="C91" s="12"/>
      <c r="D91" s="12"/>
      <c r="E91" s="12"/>
      <c r="F91" s="13"/>
      <c r="G91" s="14"/>
    </row>
    <row r="92" spans="1:7" x14ac:dyDescent="0.25">
      <c r="A92" s="28"/>
      <c r="B92" s="21" t="s">
        <v>35</v>
      </c>
      <c r="C92" s="26">
        <f>SUM(C6:C91)/2</f>
        <v>300</v>
      </c>
      <c r="D92" s="68" t="s">
        <v>6</v>
      </c>
      <c r="E92" s="16">
        <f>E6+E13+E18+E23+E28+E33+E38+E44+E48+E55+E60+E71+E75+E78+E67</f>
        <v>1500</v>
      </c>
      <c r="F92" s="13"/>
      <c r="G92" s="14"/>
    </row>
    <row r="93" spans="1:7" ht="15.75" thickBot="1" x14ac:dyDescent="0.3">
      <c r="A93" s="29"/>
      <c r="B93" s="30"/>
      <c r="C93" s="31"/>
      <c r="D93" s="32"/>
      <c r="E93" s="33"/>
      <c r="F93" s="34"/>
      <c r="G93" s="35"/>
    </row>
    <row r="94" spans="1:7" x14ac:dyDescent="0.25">
      <c r="A94" s="36"/>
      <c r="B94" s="37" t="s">
        <v>53</v>
      </c>
      <c r="C94" s="38"/>
      <c r="D94" s="32"/>
      <c r="E94" s="33"/>
      <c r="F94" s="34"/>
      <c r="G94" s="35"/>
    </row>
    <row r="95" spans="1:7" x14ac:dyDescent="0.25">
      <c r="A95" s="33"/>
      <c r="B95" s="39" t="s">
        <v>23</v>
      </c>
      <c r="C95" s="40">
        <f>ROUNDUP(C96*C98,0)</f>
        <v>1050</v>
      </c>
      <c r="D95" s="32"/>
      <c r="E95" s="33"/>
      <c r="F95" s="34"/>
      <c r="G95" s="35"/>
    </row>
    <row r="96" spans="1:7" x14ac:dyDescent="0.25">
      <c r="A96" s="32"/>
      <c r="B96" s="41" t="s">
        <v>24</v>
      </c>
      <c r="C96" s="42">
        <f>E92</f>
        <v>1500</v>
      </c>
      <c r="D96" s="32"/>
      <c r="E96" s="33"/>
      <c r="F96" s="34"/>
      <c r="G96" s="35"/>
    </row>
    <row r="97" spans="1:7" ht="13.9" hidden="1" x14ac:dyDescent="0.25">
      <c r="A97" s="32"/>
      <c r="B97" s="43"/>
      <c r="C97" s="44"/>
      <c r="D97" s="32"/>
      <c r="E97" s="33"/>
      <c r="F97" s="34"/>
      <c r="G97" s="35"/>
    </row>
    <row r="98" spans="1:7" ht="15.75" thickBot="1" x14ac:dyDescent="0.3">
      <c r="A98" s="32"/>
      <c r="B98" s="45" t="s">
        <v>25</v>
      </c>
      <c r="C98" s="46">
        <v>0.7</v>
      </c>
      <c r="D98" s="32"/>
      <c r="E98" s="33"/>
      <c r="F98" s="34"/>
      <c r="G98" s="35"/>
    </row>
    <row r="99" spans="1:7" ht="15.75" thickBot="1" x14ac:dyDescent="0.3">
      <c r="A99" s="32"/>
      <c r="B99" s="30"/>
      <c r="C99" s="47"/>
      <c r="D99" s="32"/>
      <c r="E99" s="33"/>
      <c r="F99" s="34"/>
      <c r="G99" s="35"/>
    </row>
    <row r="100" spans="1:7" x14ac:dyDescent="0.25">
      <c r="A100" s="32"/>
      <c r="B100" s="48" t="s">
        <v>26</v>
      </c>
      <c r="C100" s="49"/>
      <c r="D100" s="32"/>
      <c r="E100" s="33"/>
      <c r="F100" s="34"/>
      <c r="G100" s="35"/>
    </row>
    <row r="101" spans="1:7" x14ac:dyDescent="0.25">
      <c r="A101" s="32"/>
      <c r="B101" s="50" t="s">
        <v>27</v>
      </c>
      <c r="C101" s="51"/>
      <c r="D101" s="32"/>
      <c r="E101" s="33"/>
      <c r="F101" s="34"/>
      <c r="G101" s="35"/>
    </row>
    <row r="102" spans="1:7" x14ac:dyDescent="0.25">
      <c r="A102" s="32"/>
      <c r="B102" s="52" t="s">
        <v>28</v>
      </c>
      <c r="C102" s="53"/>
      <c r="D102" s="32"/>
      <c r="E102" s="33"/>
      <c r="F102" s="34"/>
      <c r="G102" s="35"/>
    </row>
    <row r="103" spans="1:7" x14ac:dyDescent="0.25">
      <c r="A103" s="32"/>
      <c r="B103" s="54" t="s">
        <v>29</v>
      </c>
      <c r="C103" s="55"/>
      <c r="D103" s="32"/>
      <c r="E103" s="33"/>
      <c r="F103" s="34"/>
      <c r="G103" s="35"/>
    </row>
    <row r="104" spans="1:7" ht="15.75" thickBot="1" x14ac:dyDescent="0.3">
      <c r="A104" s="32"/>
      <c r="B104" s="56" t="s">
        <v>30</v>
      </c>
      <c r="C104" s="57"/>
      <c r="D104" s="32"/>
      <c r="E104" s="33"/>
      <c r="F104" s="34"/>
      <c r="G104" s="35"/>
    </row>
    <row r="105" spans="1:7" x14ac:dyDescent="0.25">
      <c r="A105" s="32"/>
      <c r="B105" s="32"/>
      <c r="C105" s="32"/>
      <c r="D105" s="32"/>
      <c r="E105" s="32"/>
      <c r="F105" s="32"/>
      <c r="G105" s="32"/>
    </row>
  </sheetData>
  <mergeCells count="17">
    <mergeCell ref="A78:A89"/>
    <mergeCell ref="A33:A36"/>
    <mergeCell ref="A38:A42"/>
    <mergeCell ref="A44:A46"/>
    <mergeCell ref="A48:A53"/>
    <mergeCell ref="A55:A58"/>
    <mergeCell ref="A60:A65"/>
    <mergeCell ref="A23:A26"/>
    <mergeCell ref="A1:G1"/>
    <mergeCell ref="A67:A69"/>
    <mergeCell ref="A71:A73"/>
    <mergeCell ref="A75:A76"/>
    <mergeCell ref="A28:A31"/>
    <mergeCell ref="A2:G2"/>
    <mergeCell ref="A6:A11"/>
    <mergeCell ref="A13:A16"/>
    <mergeCell ref="A18:A21"/>
  </mergeCells>
  <conditionalFormatting sqref="E92">
    <cfRule type="cellIs" dxfId="2" priority="1" stopIfTrue="1" operator="greaterThanOrEqual">
      <formula>Acceptable_Compliance_Score</formula>
    </cfRule>
    <cfRule type="cellIs" dxfId="1" priority="2" stopIfTrue="1" operator="lessThan">
      <formula>$C$94</formula>
    </cfRule>
    <cfRule type="cellIs" dxfId="0" priority="3" stopIfTrue="1" operator="between">
      <formula>$C$95</formula>
      <formula>$C$94</formula>
    </cfRule>
  </conditionalFormatting>
  <pageMargins left="0.25" right="0.25" top="0.75" bottom="0.75" header="0.3" footer="0.3"/>
  <pageSetup scale="71" fitToHeight="0" orientation="portrait" r:id="rId1"/>
  <rowBreaks count="2" manualBreakCount="2">
    <brk id="36" max="6" man="1"/>
    <brk id="74" max="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2"/>
  <sheetViews>
    <sheetView view="pageBreakPreview" topLeftCell="A66" zoomScale="90" zoomScaleNormal="100" zoomScaleSheetLayoutView="90" workbookViewId="0">
      <selection activeCell="B71" sqref="B71"/>
    </sheetView>
  </sheetViews>
  <sheetFormatPr defaultColWidth="9.140625" defaultRowHeight="15" x14ac:dyDescent="0.25"/>
  <cols>
    <col min="1" max="1" width="16.85546875" style="9" customWidth="1"/>
    <col min="2" max="2" width="99.7109375" style="58" customWidth="1"/>
    <col min="3" max="3" width="13" style="59" customWidth="1"/>
    <col min="4" max="4" width="13.28515625" style="61" customWidth="1"/>
    <col min="5" max="5" width="15.42578125" style="93" customWidth="1"/>
    <col min="6" max="246" width="9.140625" style="9"/>
    <col min="247" max="248" width="44" style="9" customWidth="1"/>
    <col min="249" max="249" width="37.5703125" style="9" customWidth="1"/>
    <col min="250" max="16384" width="9.140625" style="9"/>
  </cols>
  <sheetData>
    <row r="1" spans="1:23" s="130" customFormat="1" ht="33" customHeight="1" x14ac:dyDescent="0.25">
      <c r="A1" s="167" t="s">
        <v>109</v>
      </c>
      <c r="B1" s="167"/>
      <c r="C1" s="167"/>
      <c r="D1" s="167"/>
      <c r="E1" s="167"/>
      <c r="F1" s="127"/>
      <c r="G1" s="127"/>
      <c r="H1" s="128"/>
      <c r="I1" s="128"/>
      <c r="J1" s="128"/>
      <c r="K1" s="128"/>
      <c r="L1" s="128"/>
      <c r="M1" s="128"/>
      <c r="N1" s="128"/>
      <c r="O1" s="128"/>
      <c r="P1" s="128"/>
      <c r="Q1" s="128"/>
      <c r="R1" s="128"/>
      <c r="S1" s="128"/>
      <c r="T1" s="128"/>
      <c r="U1" s="129"/>
      <c r="V1" s="129"/>
      <c r="W1" s="129"/>
    </row>
    <row r="2" spans="1:23" s="130" customFormat="1" ht="15.6" x14ac:dyDescent="0.3">
      <c r="A2" s="175" t="s">
        <v>63</v>
      </c>
      <c r="B2" s="175"/>
      <c r="C2" s="175"/>
      <c r="D2" s="175"/>
      <c r="E2" s="175"/>
      <c r="F2" s="131"/>
      <c r="G2" s="131"/>
      <c r="H2" s="131"/>
      <c r="I2" s="131"/>
      <c r="J2" s="129"/>
      <c r="K2" s="129"/>
      <c r="L2" s="129"/>
      <c r="M2" s="129"/>
      <c r="N2" s="129"/>
      <c r="O2" s="129"/>
      <c r="P2" s="129"/>
      <c r="Q2" s="129"/>
      <c r="R2" s="129"/>
      <c r="S2" s="129"/>
      <c r="T2" s="129"/>
    </row>
    <row r="3" spans="1:23" s="130" customFormat="1" ht="15.6" x14ac:dyDescent="0.3">
      <c r="A3" s="175" t="s">
        <v>58</v>
      </c>
      <c r="B3" s="175"/>
      <c r="C3" s="175"/>
      <c r="D3" s="175"/>
      <c r="E3" s="175"/>
      <c r="F3" s="131"/>
      <c r="G3" s="131"/>
      <c r="H3" s="131"/>
      <c r="I3" s="131"/>
      <c r="J3" s="129"/>
      <c r="K3" s="129"/>
      <c r="L3" s="129"/>
      <c r="M3" s="129"/>
      <c r="N3" s="129"/>
      <c r="O3" s="129"/>
      <c r="P3" s="129"/>
      <c r="Q3" s="129"/>
      <c r="R3" s="129"/>
      <c r="S3" s="129"/>
      <c r="T3" s="129"/>
    </row>
    <row r="4" spans="1:23" s="3" customFormat="1" ht="12" customHeight="1" x14ac:dyDescent="0.3">
      <c r="A4" s="70"/>
      <c r="B4" s="70"/>
      <c r="C4" s="70"/>
      <c r="D4" s="70"/>
      <c r="E4" s="70"/>
      <c r="F4" s="71"/>
      <c r="G4" s="71"/>
      <c r="H4" s="69"/>
      <c r="I4" s="69"/>
      <c r="J4" s="2"/>
      <c r="K4" s="2"/>
      <c r="L4" s="2"/>
      <c r="M4" s="2"/>
      <c r="N4" s="2"/>
      <c r="O4" s="2"/>
      <c r="P4" s="2"/>
      <c r="Q4" s="2"/>
      <c r="R4" s="2"/>
      <c r="S4" s="2"/>
      <c r="T4" s="2"/>
    </row>
    <row r="5" spans="1:23" s="123" customFormat="1" ht="30" customHeight="1" x14ac:dyDescent="0.3">
      <c r="A5" s="117" t="s">
        <v>62</v>
      </c>
      <c r="B5" s="118"/>
      <c r="C5" s="118"/>
      <c r="D5" s="118"/>
      <c r="E5" s="119"/>
      <c r="F5" s="120"/>
      <c r="G5" s="120"/>
      <c r="H5" s="121"/>
      <c r="I5" s="121"/>
      <c r="J5" s="122"/>
      <c r="K5" s="122"/>
      <c r="L5" s="122"/>
      <c r="M5" s="122"/>
      <c r="N5" s="122"/>
      <c r="O5" s="122"/>
      <c r="P5" s="122"/>
      <c r="Q5" s="122"/>
      <c r="R5" s="122"/>
      <c r="S5" s="122"/>
      <c r="T5" s="122"/>
    </row>
    <row r="6" spans="1:23" s="123" customFormat="1" ht="12" customHeight="1" x14ac:dyDescent="0.3">
      <c r="A6" s="124"/>
      <c r="B6" s="125"/>
      <c r="C6" s="125"/>
      <c r="D6" s="125"/>
      <c r="E6" s="125"/>
      <c r="F6" s="120"/>
      <c r="G6" s="120"/>
      <c r="H6" s="121"/>
      <c r="I6" s="121"/>
      <c r="J6" s="122"/>
      <c r="K6" s="122"/>
      <c r="L6" s="122"/>
      <c r="M6" s="122"/>
      <c r="N6" s="122"/>
      <c r="O6" s="122"/>
      <c r="P6" s="122"/>
      <c r="Q6" s="122"/>
      <c r="R6" s="122"/>
      <c r="S6" s="122"/>
      <c r="T6" s="122"/>
    </row>
    <row r="7" spans="1:23" s="67" customFormat="1" ht="30" customHeight="1" x14ac:dyDescent="0.3">
      <c r="A7" s="126" t="s">
        <v>56</v>
      </c>
      <c r="B7" s="176"/>
      <c r="C7" s="176"/>
      <c r="D7" s="176"/>
      <c r="E7" s="177"/>
    </row>
    <row r="8" spans="1:23" s="4" customFormat="1" ht="6" customHeight="1" x14ac:dyDescent="0.25">
      <c r="A8" s="5"/>
      <c r="B8" s="5"/>
      <c r="C8" s="73"/>
      <c r="D8" s="5"/>
      <c r="E8" s="74"/>
    </row>
    <row r="9" spans="1:23" ht="61.5" customHeight="1" x14ac:dyDescent="0.25">
      <c r="A9" s="75" t="s">
        <v>43</v>
      </c>
      <c r="B9" s="178" t="s">
        <v>48</v>
      </c>
      <c r="C9" s="178"/>
      <c r="D9" s="178"/>
      <c r="E9" s="178"/>
    </row>
    <row r="10" spans="1:23" s="4" customFormat="1" ht="6" customHeight="1" x14ac:dyDescent="0.3">
      <c r="A10" s="76"/>
      <c r="B10" s="77"/>
      <c r="C10" s="78"/>
      <c r="D10" s="77"/>
      <c r="E10" s="79"/>
    </row>
    <row r="11" spans="1:23" ht="15.75" x14ac:dyDescent="0.25">
      <c r="A11" s="181" t="s">
        <v>26</v>
      </c>
      <c r="B11" s="5" t="s">
        <v>27</v>
      </c>
      <c r="C11" s="77"/>
      <c r="D11" s="77"/>
      <c r="E11" s="79"/>
    </row>
    <row r="12" spans="1:23" ht="15.75" x14ac:dyDescent="0.25">
      <c r="A12" s="181"/>
      <c r="B12" s="5" t="s">
        <v>28</v>
      </c>
      <c r="C12" s="77"/>
      <c r="D12" s="77"/>
      <c r="E12" s="79"/>
    </row>
    <row r="13" spans="1:23" ht="15.75" x14ac:dyDescent="0.25">
      <c r="A13" s="181"/>
      <c r="B13" s="5" t="s">
        <v>29</v>
      </c>
      <c r="C13" s="77"/>
      <c r="D13" s="77"/>
      <c r="E13" s="79"/>
    </row>
    <row r="14" spans="1:23" ht="15.75" x14ac:dyDescent="0.25">
      <c r="A14" s="181"/>
      <c r="B14" s="5" t="s">
        <v>30</v>
      </c>
      <c r="C14" s="77"/>
      <c r="D14" s="77"/>
      <c r="E14" s="79"/>
    </row>
    <row r="15" spans="1:23" ht="15.6" x14ac:dyDescent="0.3">
      <c r="A15" s="77"/>
      <c r="B15" s="77"/>
      <c r="C15" s="77"/>
      <c r="D15" s="77"/>
      <c r="E15" s="79"/>
    </row>
    <row r="16" spans="1:23" ht="25.5" customHeight="1" x14ac:dyDescent="0.3">
      <c r="A16" s="80" t="s">
        <v>49</v>
      </c>
      <c r="B16" s="81" t="s">
        <v>45</v>
      </c>
      <c r="C16" s="82">
        <f>'Proposal Scoring Information'!C96</f>
        <v>1500</v>
      </c>
      <c r="D16" s="83"/>
      <c r="E16" s="84"/>
    </row>
    <row r="17" spans="1:7" ht="24" customHeight="1" x14ac:dyDescent="0.25">
      <c r="A17" s="32"/>
      <c r="B17" s="81" t="s">
        <v>46</v>
      </c>
      <c r="C17" s="85">
        <v>0.7</v>
      </c>
      <c r="D17" s="160" t="s">
        <v>44</v>
      </c>
      <c r="E17" s="84"/>
    </row>
    <row r="18" spans="1:7" ht="24" customHeight="1" x14ac:dyDescent="0.25">
      <c r="A18" s="32"/>
      <c r="B18" s="81" t="s">
        <v>47</v>
      </c>
      <c r="C18" s="86">
        <f>'Proposal Scoring Information'!C95</f>
        <v>1050</v>
      </c>
      <c r="D18" s="160"/>
      <c r="E18" s="84"/>
    </row>
    <row r="19" spans="1:7" ht="24" hidden="1" customHeight="1" x14ac:dyDescent="0.3">
      <c r="A19" s="179"/>
      <c r="B19" s="87"/>
      <c r="C19" s="88"/>
      <c r="D19" s="89"/>
      <c r="E19" s="90"/>
    </row>
    <row r="20" spans="1:7" ht="24" hidden="1" customHeight="1" x14ac:dyDescent="0.3">
      <c r="A20" s="180"/>
      <c r="B20" s="87"/>
      <c r="C20" s="91"/>
      <c r="D20" s="89"/>
      <c r="E20" s="90"/>
    </row>
    <row r="21" spans="1:7" ht="13.9" x14ac:dyDescent="0.25">
      <c r="C21" s="92"/>
    </row>
    <row r="22" spans="1:7" ht="71.25" x14ac:dyDescent="0.25">
      <c r="A22" s="7" t="s">
        <v>0</v>
      </c>
      <c r="B22" s="7" t="s">
        <v>32</v>
      </c>
      <c r="C22" s="7" t="s">
        <v>1</v>
      </c>
      <c r="D22" s="7" t="s">
        <v>33</v>
      </c>
      <c r="E22" s="94" t="s">
        <v>34</v>
      </c>
    </row>
    <row r="23" spans="1:7" x14ac:dyDescent="0.25">
      <c r="A23" s="95" t="s">
        <v>6</v>
      </c>
      <c r="B23" s="96" t="s">
        <v>6</v>
      </c>
      <c r="C23" s="97"/>
      <c r="D23" s="98"/>
      <c r="E23" s="99"/>
    </row>
    <row r="24" spans="1:7" s="18" customFormat="1" ht="21" thickBot="1" x14ac:dyDescent="0.25">
      <c r="A24" s="169">
        <v>1</v>
      </c>
      <c r="B24" s="15" t="s">
        <v>7</v>
      </c>
      <c r="C24" s="16">
        <v>8</v>
      </c>
      <c r="D24" s="100"/>
      <c r="E24" s="101">
        <f>SUM(E25:E29)</f>
        <v>0</v>
      </c>
      <c r="G24" s="19"/>
    </row>
    <row r="25" spans="1:7" ht="16.5" thickTop="1" thickBot="1" x14ac:dyDescent="0.3">
      <c r="A25" s="170"/>
      <c r="B25" s="20" t="s">
        <v>8</v>
      </c>
      <c r="C25" s="12">
        <v>2</v>
      </c>
      <c r="D25" s="102"/>
      <c r="E25" s="103">
        <f>C25*D25</f>
        <v>0</v>
      </c>
    </row>
    <row r="26" spans="1:7" ht="16.5" thickTop="1" thickBot="1" x14ac:dyDescent="0.3">
      <c r="A26" s="170"/>
      <c r="B26" s="20" t="s">
        <v>31</v>
      </c>
      <c r="C26" s="12">
        <v>2</v>
      </c>
      <c r="D26" s="102"/>
      <c r="E26" s="103">
        <f t="shared" ref="E26:E29" si="0">C26*D26</f>
        <v>0</v>
      </c>
    </row>
    <row r="27" spans="1:7" ht="16.5" thickTop="1" thickBot="1" x14ac:dyDescent="0.3">
      <c r="A27" s="170"/>
      <c r="B27" s="20" t="s">
        <v>9</v>
      </c>
      <c r="C27" s="12">
        <v>2</v>
      </c>
      <c r="D27" s="102"/>
      <c r="E27" s="103">
        <f t="shared" si="0"/>
        <v>0</v>
      </c>
    </row>
    <row r="28" spans="1:7" ht="16.5" thickTop="1" thickBot="1" x14ac:dyDescent="0.3">
      <c r="A28" s="170"/>
      <c r="B28" s="20" t="s">
        <v>72</v>
      </c>
      <c r="C28" s="12">
        <v>1</v>
      </c>
      <c r="D28" s="102"/>
      <c r="E28" s="103">
        <f t="shared" si="0"/>
        <v>0</v>
      </c>
    </row>
    <row r="29" spans="1:7" ht="16.5" thickTop="1" thickBot="1" x14ac:dyDescent="0.3">
      <c r="A29" s="173"/>
      <c r="B29" s="20" t="s">
        <v>73</v>
      </c>
      <c r="C29" s="12">
        <v>1</v>
      </c>
      <c r="D29" s="102"/>
      <c r="E29" s="105">
        <f t="shared" si="0"/>
        <v>0</v>
      </c>
    </row>
    <row r="30" spans="1:7" ht="15.75" thickTop="1" x14ac:dyDescent="0.25">
      <c r="A30" s="10" t="s">
        <v>6</v>
      </c>
      <c r="B30" s="11" t="s">
        <v>6</v>
      </c>
      <c r="C30" s="12"/>
      <c r="D30" s="98"/>
      <c r="E30" s="99"/>
    </row>
    <row r="31" spans="1:7" s="18" customFormat="1" ht="21" thickBot="1" x14ac:dyDescent="0.25">
      <c r="A31" s="169">
        <v>2</v>
      </c>
      <c r="B31" s="15" t="s">
        <v>83</v>
      </c>
      <c r="C31" s="16">
        <v>30</v>
      </c>
      <c r="D31" s="100"/>
      <c r="E31" s="106">
        <f>SUM(E32:E33)</f>
        <v>0</v>
      </c>
    </row>
    <row r="32" spans="1:7" ht="61.5" thickTop="1" thickBot="1" x14ac:dyDescent="0.3">
      <c r="A32" s="170"/>
      <c r="B32" s="20" t="s">
        <v>117</v>
      </c>
      <c r="C32" s="12">
        <v>10</v>
      </c>
      <c r="D32" s="102"/>
      <c r="E32" s="107">
        <f>C32*D32</f>
        <v>0</v>
      </c>
    </row>
    <row r="33" spans="1:5" ht="61.5" thickTop="1" thickBot="1" x14ac:dyDescent="0.3">
      <c r="A33" s="170"/>
      <c r="B33" s="20" t="s">
        <v>118</v>
      </c>
      <c r="C33" s="12">
        <v>10</v>
      </c>
      <c r="D33" s="102"/>
      <c r="E33" s="107">
        <f>C33*D33</f>
        <v>0</v>
      </c>
    </row>
    <row r="34" spans="1:5" ht="31.5" thickTop="1" thickBot="1" x14ac:dyDescent="0.3">
      <c r="A34" s="170"/>
      <c r="B34" s="20" t="s">
        <v>74</v>
      </c>
      <c r="C34" s="12">
        <v>10</v>
      </c>
      <c r="D34" s="102"/>
      <c r="E34" s="107">
        <f>C34*D34</f>
        <v>0</v>
      </c>
    </row>
    <row r="35" spans="1:5" ht="15.75" thickTop="1" x14ac:dyDescent="0.25">
      <c r="A35" s="10" t="s">
        <v>6</v>
      </c>
      <c r="B35" s="11"/>
      <c r="C35" s="12"/>
      <c r="D35" s="98"/>
      <c r="E35" s="99"/>
    </row>
    <row r="36" spans="1:5" s="18" customFormat="1" ht="21" thickBot="1" x14ac:dyDescent="0.25">
      <c r="A36" s="169">
        <v>3</v>
      </c>
      <c r="B36" s="15" t="s">
        <v>77</v>
      </c>
      <c r="C36" s="16">
        <v>21</v>
      </c>
      <c r="D36" s="100"/>
      <c r="E36" s="106">
        <f>SUM(E37:E39)</f>
        <v>0</v>
      </c>
    </row>
    <row r="37" spans="1:5" ht="46.5" thickTop="1" thickBot="1" x14ac:dyDescent="0.3">
      <c r="A37" s="170"/>
      <c r="B37" s="20" t="s">
        <v>121</v>
      </c>
      <c r="C37" s="12">
        <v>7</v>
      </c>
      <c r="D37" s="102"/>
      <c r="E37" s="107">
        <f t="shared" ref="E37:E39" si="1">C37*D37</f>
        <v>0</v>
      </c>
    </row>
    <row r="38" spans="1:5" ht="16.5" thickTop="1" thickBot="1" x14ac:dyDescent="0.3">
      <c r="A38" s="170"/>
      <c r="B38" s="20" t="s">
        <v>94</v>
      </c>
      <c r="C38" s="12">
        <v>7</v>
      </c>
      <c r="D38" s="102"/>
      <c r="E38" s="107">
        <f t="shared" si="1"/>
        <v>0</v>
      </c>
    </row>
    <row r="39" spans="1:5" ht="16.5" thickTop="1" thickBot="1" x14ac:dyDescent="0.3">
      <c r="A39" s="170"/>
      <c r="B39" s="20" t="s">
        <v>75</v>
      </c>
      <c r="C39" s="12">
        <v>7</v>
      </c>
      <c r="D39" s="102"/>
      <c r="E39" s="107">
        <f t="shared" si="1"/>
        <v>0</v>
      </c>
    </row>
    <row r="40" spans="1:5" ht="15.75" thickTop="1" x14ac:dyDescent="0.25">
      <c r="A40" s="10" t="s">
        <v>6</v>
      </c>
      <c r="B40" s="11"/>
      <c r="C40" s="12"/>
      <c r="D40" s="104"/>
      <c r="E40" s="99"/>
    </row>
    <row r="41" spans="1:5" s="18" customFormat="1" ht="30" customHeight="1" thickBot="1" x14ac:dyDescent="0.25">
      <c r="A41" s="169">
        <v>4</v>
      </c>
      <c r="B41" s="15" t="s">
        <v>78</v>
      </c>
      <c r="C41" s="16">
        <v>21</v>
      </c>
      <c r="D41" s="100"/>
      <c r="E41" s="106">
        <f>SUM(E42:E44)</f>
        <v>0</v>
      </c>
    </row>
    <row r="42" spans="1:5" ht="61.5" thickTop="1" thickBot="1" x14ac:dyDescent="0.3">
      <c r="A42" s="170"/>
      <c r="B42" s="20" t="s">
        <v>123</v>
      </c>
      <c r="C42" s="12">
        <v>7</v>
      </c>
      <c r="D42" s="102"/>
      <c r="E42" s="107">
        <f t="shared" ref="E42:E44" si="2">C42*D42</f>
        <v>0</v>
      </c>
    </row>
    <row r="43" spans="1:5" ht="16.5" thickTop="1" thickBot="1" x14ac:dyDescent="0.3">
      <c r="A43" s="170"/>
      <c r="B43" s="20" t="s">
        <v>76</v>
      </c>
      <c r="C43" s="12">
        <v>7</v>
      </c>
      <c r="D43" s="102"/>
      <c r="E43" s="107">
        <f t="shared" si="2"/>
        <v>0</v>
      </c>
    </row>
    <row r="44" spans="1:5" ht="54.75" customHeight="1" thickTop="1" thickBot="1" x14ac:dyDescent="0.3">
      <c r="A44" s="170"/>
      <c r="B44" s="20" t="s">
        <v>122</v>
      </c>
      <c r="C44" s="12">
        <v>7</v>
      </c>
      <c r="D44" s="102"/>
      <c r="E44" s="107">
        <f t="shared" si="2"/>
        <v>0</v>
      </c>
    </row>
    <row r="45" spans="1:5" ht="15.75" thickTop="1" x14ac:dyDescent="0.25">
      <c r="A45" s="10" t="s">
        <v>6</v>
      </c>
      <c r="B45" s="11"/>
      <c r="C45" s="12"/>
      <c r="D45" s="104"/>
      <c r="E45" s="99"/>
    </row>
    <row r="46" spans="1:5" s="18" customFormat="1" ht="21" thickBot="1" x14ac:dyDescent="0.25">
      <c r="A46" s="169">
        <v>5</v>
      </c>
      <c r="B46" s="15" t="s">
        <v>79</v>
      </c>
      <c r="C46" s="16">
        <v>24</v>
      </c>
      <c r="D46" s="100"/>
      <c r="E46" s="106">
        <f>SUM(E47:E48)</f>
        <v>0</v>
      </c>
    </row>
    <row r="47" spans="1:5" ht="61.5" thickTop="1" thickBot="1" x14ac:dyDescent="0.3">
      <c r="A47" s="170"/>
      <c r="B47" s="20" t="s">
        <v>124</v>
      </c>
      <c r="C47" s="12">
        <v>8</v>
      </c>
      <c r="D47" s="102"/>
      <c r="E47" s="107">
        <f t="shared" ref="E47:E48" si="3">C47*D47</f>
        <v>0</v>
      </c>
    </row>
    <row r="48" spans="1:5" ht="46.5" thickTop="1" thickBot="1" x14ac:dyDescent="0.3">
      <c r="A48" s="170"/>
      <c r="B48" s="20" t="s">
        <v>112</v>
      </c>
      <c r="C48" s="12">
        <v>8</v>
      </c>
      <c r="D48" s="102"/>
      <c r="E48" s="107">
        <f t="shared" si="3"/>
        <v>0</v>
      </c>
    </row>
    <row r="49" spans="1:5" ht="30.75" thickTop="1" x14ac:dyDescent="0.25">
      <c r="A49" s="170"/>
      <c r="B49" s="20" t="s">
        <v>82</v>
      </c>
      <c r="C49" s="12">
        <v>8</v>
      </c>
      <c r="D49" s="104"/>
      <c r="E49" s="99"/>
    </row>
    <row r="50" spans="1:5" ht="15" customHeight="1" x14ac:dyDescent="0.25">
      <c r="A50" s="10" t="s">
        <v>6</v>
      </c>
      <c r="B50" s="11"/>
      <c r="C50" s="12"/>
      <c r="D50" s="98"/>
      <c r="E50" s="99"/>
    </row>
    <row r="51" spans="1:5" s="18" customFormat="1" ht="30" customHeight="1" thickBot="1" x14ac:dyDescent="0.25">
      <c r="A51" s="169">
        <v>6</v>
      </c>
      <c r="B51" s="15" t="s">
        <v>96</v>
      </c>
      <c r="C51" s="16">
        <v>20</v>
      </c>
      <c r="D51" s="100"/>
      <c r="E51" s="106">
        <f>SUM(E52:E54)</f>
        <v>0</v>
      </c>
    </row>
    <row r="52" spans="1:5" ht="16.5" thickTop="1" thickBot="1" x14ac:dyDescent="0.3">
      <c r="A52" s="170"/>
      <c r="B52" s="20" t="s">
        <v>95</v>
      </c>
      <c r="C52" s="12">
        <v>8</v>
      </c>
      <c r="D52" s="102"/>
      <c r="E52" s="107">
        <f t="shared" ref="E52:E54" si="4">C52*D52</f>
        <v>0</v>
      </c>
    </row>
    <row r="53" spans="1:5" ht="16.5" thickTop="1" thickBot="1" x14ac:dyDescent="0.3">
      <c r="A53" s="170"/>
      <c r="B53" s="20" t="s">
        <v>97</v>
      </c>
      <c r="C53" s="12">
        <v>6</v>
      </c>
      <c r="D53" s="102"/>
      <c r="E53" s="107">
        <f t="shared" si="4"/>
        <v>0</v>
      </c>
    </row>
    <row r="54" spans="1:5" ht="16.5" thickTop="1" thickBot="1" x14ac:dyDescent="0.3">
      <c r="A54" s="170"/>
      <c r="B54" s="20" t="s">
        <v>98</v>
      </c>
      <c r="C54" s="12">
        <v>6</v>
      </c>
      <c r="D54" s="102"/>
      <c r="E54" s="107">
        <f t="shared" si="4"/>
        <v>0</v>
      </c>
    </row>
    <row r="55" spans="1:5" ht="15.75" thickTop="1" x14ac:dyDescent="0.25">
      <c r="A55" s="10" t="s">
        <v>6</v>
      </c>
      <c r="B55" s="11"/>
      <c r="C55" s="12"/>
      <c r="D55" s="104"/>
      <c r="E55" s="99"/>
    </row>
    <row r="56" spans="1:5" s="18" customFormat="1" ht="30" customHeight="1" thickBot="1" x14ac:dyDescent="0.25">
      <c r="A56" s="169">
        <v>7</v>
      </c>
      <c r="B56" s="15" t="s">
        <v>54</v>
      </c>
      <c r="C56" s="16">
        <v>20</v>
      </c>
      <c r="D56" s="100"/>
      <c r="E56" s="106">
        <f>SUM(E57:E60)</f>
        <v>0</v>
      </c>
    </row>
    <row r="57" spans="1:5" s="18" customFormat="1" ht="46.5" thickTop="1" thickBot="1" x14ac:dyDescent="0.25">
      <c r="A57" s="170"/>
      <c r="B57" s="20" t="s">
        <v>113</v>
      </c>
      <c r="C57" s="12">
        <v>5</v>
      </c>
      <c r="D57" s="102"/>
      <c r="E57" s="107">
        <f>C57*D57</f>
        <v>0</v>
      </c>
    </row>
    <row r="58" spans="1:5" ht="46.5" thickTop="1" thickBot="1" x14ac:dyDescent="0.3">
      <c r="A58" s="170"/>
      <c r="B58" s="20" t="s">
        <v>114</v>
      </c>
      <c r="C58" s="12">
        <v>5</v>
      </c>
      <c r="D58" s="102"/>
      <c r="E58" s="107">
        <f t="shared" ref="E58:E60" si="5">C58*D58</f>
        <v>0</v>
      </c>
    </row>
    <row r="59" spans="1:5" ht="16.5" thickTop="1" thickBot="1" x14ac:dyDescent="0.3">
      <c r="A59" s="170"/>
      <c r="B59" s="20" t="s">
        <v>80</v>
      </c>
      <c r="C59" s="12">
        <v>5</v>
      </c>
      <c r="D59" s="102"/>
      <c r="E59" s="107">
        <f t="shared" si="5"/>
        <v>0</v>
      </c>
    </row>
    <row r="60" spans="1:5" ht="16.5" thickTop="1" thickBot="1" x14ac:dyDescent="0.3">
      <c r="A60" s="173"/>
      <c r="B60" s="20" t="s">
        <v>81</v>
      </c>
      <c r="C60" s="12">
        <v>5</v>
      </c>
      <c r="D60" s="102"/>
      <c r="E60" s="107">
        <f t="shared" si="5"/>
        <v>0</v>
      </c>
    </row>
    <row r="61" spans="1:5" s="18" customFormat="1" ht="15.75" thickTop="1" x14ac:dyDescent="0.2">
      <c r="A61" s="10" t="s">
        <v>6</v>
      </c>
      <c r="B61" s="11"/>
      <c r="C61" s="12"/>
      <c r="D61" s="100"/>
      <c r="E61" s="100"/>
    </row>
    <row r="62" spans="1:5" ht="21" thickBot="1" x14ac:dyDescent="0.3">
      <c r="A62" s="169">
        <v>8</v>
      </c>
      <c r="B62" s="15" t="s">
        <v>84</v>
      </c>
      <c r="C62" s="16">
        <v>10</v>
      </c>
      <c r="D62" s="108"/>
      <c r="E62" s="106">
        <f>SUM(E63:E64)</f>
        <v>0</v>
      </c>
    </row>
    <row r="63" spans="1:5" ht="16.5" thickTop="1" thickBot="1" x14ac:dyDescent="0.3">
      <c r="A63" s="170"/>
      <c r="B63" s="11" t="s">
        <v>85</v>
      </c>
      <c r="C63" s="12">
        <v>5</v>
      </c>
      <c r="D63" s="102"/>
      <c r="E63" s="107">
        <f t="shared" ref="E63:E64" si="6">C63*D63</f>
        <v>0</v>
      </c>
    </row>
    <row r="64" spans="1:5" ht="46.5" thickTop="1" thickBot="1" x14ac:dyDescent="0.3">
      <c r="A64" s="170"/>
      <c r="B64" s="11" t="s">
        <v>125</v>
      </c>
      <c r="C64" s="12">
        <v>5</v>
      </c>
      <c r="D64" s="102"/>
      <c r="E64" s="107">
        <f t="shared" si="6"/>
        <v>0</v>
      </c>
    </row>
    <row r="65" spans="1:5" s="18" customFormat="1" ht="15" customHeight="1" thickTop="1" x14ac:dyDescent="0.2">
      <c r="A65" s="10" t="s">
        <v>6</v>
      </c>
      <c r="B65" s="11"/>
      <c r="C65" s="12"/>
      <c r="D65" s="100"/>
    </row>
    <row r="66" spans="1:5" ht="15" customHeight="1" thickBot="1" x14ac:dyDescent="0.3">
      <c r="A66" s="169">
        <v>9</v>
      </c>
      <c r="B66" s="15" t="s">
        <v>10</v>
      </c>
      <c r="C66" s="16">
        <v>15</v>
      </c>
      <c r="D66" s="100"/>
      <c r="E66" s="106">
        <f>SUM(E67:E71)</f>
        <v>0</v>
      </c>
    </row>
    <row r="67" spans="1:5" ht="15" customHeight="1" thickTop="1" thickBot="1" x14ac:dyDescent="0.3">
      <c r="A67" s="170"/>
      <c r="B67" s="20" t="s">
        <v>99</v>
      </c>
      <c r="C67" s="12">
        <v>3</v>
      </c>
      <c r="D67" s="102"/>
      <c r="E67" s="107">
        <f>C67*D67</f>
        <v>0</v>
      </c>
    </row>
    <row r="68" spans="1:5" ht="15" customHeight="1" thickTop="1" thickBot="1" x14ac:dyDescent="0.3">
      <c r="A68" s="170"/>
      <c r="B68" s="20" t="s">
        <v>11</v>
      </c>
      <c r="C68" s="12">
        <v>3</v>
      </c>
      <c r="D68" s="102"/>
      <c r="E68" s="107">
        <f t="shared" ref="E68:E69" si="7">C68*D68</f>
        <v>0</v>
      </c>
    </row>
    <row r="69" spans="1:5" ht="16.5" thickTop="1" thickBot="1" x14ac:dyDescent="0.3">
      <c r="A69" s="170"/>
      <c r="B69" s="20" t="s">
        <v>12</v>
      </c>
      <c r="C69" s="12">
        <v>3</v>
      </c>
      <c r="D69" s="102"/>
      <c r="E69" s="107">
        <f t="shared" si="7"/>
        <v>0</v>
      </c>
    </row>
    <row r="70" spans="1:5" ht="16.5" thickTop="1" thickBot="1" x14ac:dyDescent="0.3">
      <c r="A70" s="170"/>
      <c r="B70" s="20" t="s">
        <v>86</v>
      </c>
      <c r="C70" s="12">
        <v>3</v>
      </c>
      <c r="D70" s="102"/>
      <c r="E70" s="107">
        <f t="shared" ref="E70:E71" si="8">C70*D70</f>
        <v>0</v>
      </c>
    </row>
    <row r="71" spans="1:5" s="18" customFormat="1" ht="31.5" thickTop="1" thickBot="1" x14ac:dyDescent="0.25">
      <c r="A71" s="173"/>
      <c r="B71" s="20" t="s">
        <v>126</v>
      </c>
      <c r="C71" s="12">
        <v>3</v>
      </c>
      <c r="D71" s="102"/>
      <c r="E71" s="107">
        <f t="shared" si="8"/>
        <v>0</v>
      </c>
    </row>
    <row r="72" spans="1:5" ht="15.75" thickTop="1" x14ac:dyDescent="0.25">
      <c r="A72" s="10" t="s">
        <v>6</v>
      </c>
      <c r="B72" s="11" t="s">
        <v>6</v>
      </c>
      <c r="C72" s="12"/>
      <c r="D72" s="109"/>
      <c r="E72" s="109"/>
    </row>
    <row r="73" spans="1:5" ht="21" thickBot="1" x14ac:dyDescent="0.3">
      <c r="A73" s="169">
        <v>10</v>
      </c>
      <c r="B73" s="21" t="s">
        <v>13</v>
      </c>
      <c r="C73" s="16">
        <v>18</v>
      </c>
      <c r="D73" s="100"/>
      <c r="E73" s="106">
        <f>SUM(E74:E76)</f>
        <v>0</v>
      </c>
    </row>
    <row r="74" spans="1:5" ht="31.5" thickTop="1" thickBot="1" x14ac:dyDescent="0.3">
      <c r="A74" s="170"/>
      <c r="B74" s="20" t="s">
        <v>88</v>
      </c>
      <c r="C74" s="12">
        <v>6</v>
      </c>
      <c r="D74" s="102"/>
      <c r="E74" s="107">
        <f t="shared" ref="E74:E76" si="9">C74*D74</f>
        <v>0</v>
      </c>
    </row>
    <row r="75" spans="1:5" ht="31.5" thickTop="1" thickBot="1" x14ac:dyDescent="0.3">
      <c r="A75" s="170"/>
      <c r="B75" s="20" t="s">
        <v>87</v>
      </c>
      <c r="C75" s="12">
        <v>6</v>
      </c>
      <c r="D75" s="102"/>
      <c r="E75" s="107">
        <f t="shared" si="9"/>
        <v>0</v>
      </c>
    </row>
    <row r="76" spans="1:5" s="18" customFormat="1" ht="16.5" thickTop="1" thickBot="1" x14ac:dyDescent="0.25">
      <c r="A76" s="173"/>
      <c r="B76" s="20" t="s">
        <v>14</v>
      </c>
      <c r="C76" s="12">
        <v>6</v>
      </c>
      <c r="D76" s="102"/>
      <c r="E76" s="107">
        <f t="shared" si="9"/>
        <v>0</v>
      </c>
    </row>
    <row r="77" spans="1:5" s="18" customFormat="1" ht="15.75" thickTop="1" x14ac:dyDescent="0.2">
      <c r="A77" s="22"/>
      <c r="B77" s="20"/>
      <c r="C77" s="12"/>
      <c r="D77" s="109"/>
      <c r="E77" s="109"/>
    </row>
    <row r="78" spans="1:5" ht="21" thickBot="1" x14ac:dyDescent="0.3">
      <c r="A78" s="169">
        <v>11</v>
      </c>
      <c r="B78" s="15" t="s">
        <v>15</v>
      </c>
      <c r="C78" s="16">
        <v>10</v>
      </c>
      <c r="D78" s="107"/>
      <c r="E78" s="106">
        <f>SUM(E79:E83)</f>
        <v>0</v>
      </c>
    </row>
    <row r="79" spans="1:5" ht="16.5" thickTop="1" thickBot="1" x14ac:dyDescent="0.3">
      <c r="A79" s="170"/>
      <c r="B79" s="20" t="s">
        <v>16</v>
      </c>
      <c r="C79" s="12">
        <v>1</v>
      </c>
      <c r="D79" s="102"/>
      <c r="E79" s="107">
        <f>C79*D79</f>
        <v>0</v>
      </c>
    </row>
    <row r="80" spans="1:5" ht="46.5" thickTop="1" thickBot="1" x14ac:dyDescent="0.3">
      <c r="A80" s="170"/>
      <c r="B80" s="23" t="s">
        <v>71</v>
      </c>
      <c r="C80" s="12"/>
      <c r="D80" s="109"/>
      <c r="E80" s="109"/>
    </row>
    <row r="81" spans="1:5" ht="16.5" thickTop="1" thickBot="1" x14ac:dyDescent="0.3">
      <c r="A81" s="170"/>
      <c r="B81" s="20" t="s">
        <v>64</v>
      </c>
      <c r="C81" s="12">
        <v>3</v>
      </c>
      <c r="D81" s="102"/>
      <c r="E81" s="107">
        <f>C81*D81</f>
        <v>0</v>
      </c>
    </row>
    <row r="82" spans="1:5" ht="31.5" thickTop="1" thickBot="1" x14ac:dyDescent="0.3">
      <c r="A82" s="170"/>
      <c r="B82" s="20" t="s">
        <v>70</v>
      </c>
      <c r="C82" s="12">
        <v>3</v>
      </c>
      <c r="D82" s="102"/>
      <c r="E82" s="107">
        <f t="shared" ref="E82:E83" si="10">C82*D82</f>
        <v>0</v>
      </c>
    </row>
    <row r="83" spans="1:5" ht="16.5" thickTop="1" thickBot="1" x14ac:dyDescent="0.3">
      <c r="A83" s="173"/>
      <c r="B83" s="20" t="s">
        <v>55</v>
      </c>
      <c r="C83" s="12">
        <v>3</v>
      </c>
      <c r="D83" s="102"/>
      <c r="E83" s="107">
        <f t="shared" si="10"/>
        <v>0</v>
      </c>
    </row>
    <row r="84" spans="1:5" ht="15.75" thickTop="1" x14ac:dyDescent="0.25">
      <c r="A84" s="24"/>
      <c r="B84" s="20"/>
      <c r="C84" s="12"/>
      <c r="D84" s="109"/>
      <c r="E84" s="109"/>
    </row>
    <row r="85" spans="1:5" ht="21" thickBot="1" x14ac:dyDescent="0.3">
      <c r="A85" s="182">
        <v>12</v>
      </c>
      <c r="B85" s="25" t="s">
        <v>17</v>
      </c>
      <c r="C85" s="16">
        <v>5</v>
      </c>
      <c r="D85" s="107"/>
      <c r="E85" s="106">
        <f>SUM(E86:E90)</f>
        <v>0</v>
      </c>
    </row>
    <row r="86" spans="1:5" ht="31.5" thickTop="1" thickBot="1" x14ac:dyDescent="0.3">
      <c r="A86" s="183"/>
      <c r="B86" s="23" t="s">
        <v>89</v>
      </c>
      <c r="C86" s="12">
        <v>3</v>
      </c>
      <c r="D86" s="102"/>
      <c r="E86" s="107">
        <f t="shared" ref="E86" si="11">C86*D86</f>
        <v>0</v>
      </c>
    </row>
    <row r="87" spans="1:5" s="18" customFormat="1" ht="15.75" thickTop="1" x14ac:dyDescent="0.2">
      <c r="A87" s="184"/>
      <c r="B87" s="23" t="s">
        <v>90</v>
      </c>
      <c r="C87" s="12">
        <v>2</v>
      </c>
      <c r="D87" s="109"/>
      <c r="E87" s="109"/>
    </row>
    <row r="88" spans="1:5" x14ac:dyDescent="0.25">
      <c r="A88" s="24"/>
      <c r="B88" s="20"/>
      <c r="C88" s="12"/>
      <c r="D88" s="109"/>
      <c r="E88" s="109"/>
    </row>
    <row r="89" spans="1:5" ht="21" thickBot="1" x14ac:dyDescent="0.3">
      <c r="A89" s="169">
        <v>13</v>
      </c>
      <c r="B89" s="21" t="s">
        <v>18</v>
      </c>
      <c r="C89" s="16">
        <v>10</v>
      </c>
      <c r="D89" s="107"/>
      <c r="E89" s="106">
        <f>SUM(E90:E91)</f>
        <v>0</v>
      </c>
    </row>
    <row r="90" spans="1:5" ht="31.5" thickTop="1" thickBot="1" x14ac:dyDescent="0.3">
      <c r="A90" s="170"/>
      <c r="B90" s="20" t="s">
        <v>106</v>
      </c>
      <c r="C90" s="12">
        <v>5</v>
      </c>
      <c r="D90" s="102"/>
      <c r="E90" s="107">
        <f t="shared" ref="E90:E91" si="12">C90*D90</f>
        <v>0</v>
      </c>
    </row>
    <row r="91" spans="1:5" s="18" customFormat="1" ht="31.5" thickTop="1" thickBot="1" x14ac:dyDescent="0.25">
      <c r="A91" s="173"/>
      <c r="B91" s="20" t="s">
        <v>107</v>
      </c>
      <c r="C91" s="12">
        <v>5</v>
      </c>
      <c r="D91" s="102"/>
      <c r="E91" s="107">
        <f t="shared" si="12"/>
        <v>0</v>
      </c>
    </row>
    <row r="92" spans="1:5" ht="15.75" thickTop="1" x14ac:dyDescent="0.25">
      <c r="A92" s="22"/>
      <c r="B92" s="20"/>
      <c r="C92" s="12"/>
      <c r="D92" s="109"/>
      <c r="E92" s="109"/>
    </row>
    <row r="93" spans="1:5" ht="21" thickBot="1" x14ac:dyDescent="0.3">
      <c r="A93" s="169">
        <v>14</v>
      </c>
      <c r="B93" s="15" t="s">
        <v>19</v>
      </c>
      <c r="C93" s="16">
        <v>10</v>
      </c>
      <c r="D93" s="107"/>
      <c r="E93" s="106">
        <f>SUM(E94:E98)</f>
        <v>0</v>
      </c>
    </row>
    <row r="94" spans="1:5" s="18" customFormat="1" ht="16.5" thickTop="1" thickBot="1" x14ac:dyDescent="0.25">
      <c r="A94" s="173"/>
      <c r="B94" s="20" t="s">
        <v>93</v>
      </c>
      <c r="C94" s="12">
        <v>10</v>
      </c>
      <c r="D94" s="102"/>
      <c r="E94" s="107">
        <f t="shared" ref="E94" si="13">C94*D94</f>
        <v>0</v>
      </c>
    </row>
    <row r="95" spans="1:5" ht="15.75" thickTop="1" x14ac:dyDescent="0.25">
      <c r="A95" s="10" t="s">
        <v>6</v>
      </c>
      <c r="B95" s="20" t="s">
        <v>6</v>
      </c>
      <c r="C95" s="12"/>
      <c r="D95" s="110"/>
      <c r="E95" s="99"/>
    </row>
    <row r="96" spans="1:5" ht="47.25" customHeight="1" x14ac:dyDescent="0.25">
      <c r="A96" s="174">
        <v>15</v>
      </c>
      <c r="B96" s="21" t="s">
        <v>65</v>
      </c>
      <c r="C96" s="16">
        <v>78</v>
      </c>
      <c r="D96" s="99"/>
      <c r="E96" s="106">
        <f>SUM(E97:E106)</f>
        <v>0</v>
      </c>
    </row>
    <row r="97" spans="1:5" ht="15.75" thickBot="1" x14ac:dyDescent="0.3">
      <c r="A97" s="174"/>
      <c r="B97" s="20"/>
      <c r="C97" s="12"/>
      <c r="D97" s="109"/>
      <c r="E97" s="109"/>
    </row>
    <row r="98" spans="1:5" ht="16.5" thickTop="1" thickBot="1" x14ac:dyDescent="0.3">
      <c r="A98" s="174"/>
      <c r="B98" s="20" t="s">
        <v>100</v>
      </c>
      <c r="C98" s="12">
        <v>10</v>
      </c>
      <c r="D98" s="102"/>
      <c r="E98" s="99">
        <f t="shared" ref="E98:E105" si="14">C98*D98</f>
        <v>0</v>
      </c>
    </row>
    <row r="99" spans="1:5" ht="16.5" thickTop="1" thickBot="1" x14ac:dyDescent="0.3">
      <c r="A99" s="174"/>
      <c r="B99" s="20" t="s">
        <v>20</v>
      </c>
      <c r="C99" s="12">
        <v>8</v>
      </c>
      <c r="D99" s="102"/>
      <c r="E99" s="99">
        <f t="shared" si="14"/>
        <v>0</v>
      </c>
    </row>
    <row r="100" spans="1:5" ht="31.5" thickTop="1" thickBot="1" x14ac:dyDescent="0.3">
      <c r="A100" s="174"/>
      <c r="B100" s="20" t="s">
        <v>21</v>
      </c>
      <c r="C100" s="12">
        <v>5</v>
      </c>
      <c r="D100" s="102"/>
      <c r="E100" s="99">
        <f t="shared" si="14"/>
        <v>0</v>
      </c>
    </row>
    <row r="101" spans="1:5" ht="46.5" thickTop="1" thickBot="1" x14ac:dyDescent="0.3">
      <c r="A101" s="174"/>
      <c r="B101" s="20" t="s">
        <v>22</v>
      </c>
      <c r="C101" s="12">
        <v>8</v>
      </c>
      <c r="D101" s="102"/>
      <c r="E101" s="99">
        <f t="shared" si="14"/>
        <v>0</v>
      </c>
    </row>
    <row r="102" spans="1:5" ht="31.5" thickTop="1" thickBot="1" x14ac:dyDescent="0.3">
      <c r="A102" s="174"/>
      <c r="B102" s="20" t="s">
        <v>57</v>
      </c>
      <c r="C102" s="12">
        <v>10</v>
      </c>
      <c r="D102" s="102"/>
      <c r="E102" s="99">
        <f>C102*D102</f>
        <v>0</v>
      </c>
    </row>
    <row r="103" spans="1:5" ht="16.5" thickTop="1" thickBot="1" x14ac:dyDescent="0.3">
      <c r="A103" s="174"/>
      <c r="B103" s="20" t="s">
        <v>101</v>
      </c>
      <c r="C103" s="12">
        <v>8</v>
      </c>
      <c r="D103" s="102"/>
      <c r="E103" s="99">
        <f t="shared" si="14"/>
        <v>0</v>
      </c>
    </row>
    <row r="104" spans="1:5" ht="16.5" thickTop="1" thickBot="1" x14ac:dyDescent="0.3">
      <c r="A104" s="174"/>
      <c r="B104" s="20" t="s">
        <v>102</v>
      </c>
      <c r="C104" s="12">
        <v>8</v>
      </c>
      <c r="D104" s="102"/>
      <c r="E104" s="99">
        <f t="shared" si="14"/>
        <v>0</v>
      </c>
    </row>
    <row r="105" spans="1:5" ht="16.5" thickTop="1" thickBot="1" x14ac:dyDescent="0.3">
      <c r="A105" s="174"/>
      <c r="B105" s="20" t="s">
        <v>92</v>
      </c>
      <c r="C105" s="12">
        <v>8</v>
      </c>
      <c r="D105" s="102"/>
      <c r="E105" s="99">
        <f t="shared" si="14"/>
        <v>0</v>
      </c>
    </row>
    <row r="106" spans="1:5" ht="31.5" thickTop="1" thickBot="1" x14ac:dyDescent="0.3">
      <c r="A106" s="174"/>
      <c r="B106" s="20" t="s">
        <v>103</v>
      </c>
      <c r="C106" s="135">
        <v>8</v>
      </c>
      <c r="D106" s="102"/>
      <c r="E106" s="99">
        <f t="shared" ref="E106" si="15">C106*D106</f>
        <v>0</v>
      </c>
    </row>
    <row r="107" spans="1:5" ht="31.5" thickTop="1" thickBot="1" x14ac:dyDescent="0.3">
      <c r="A107" s="174"/>
      <c r="B107" s="20" t="s">
        <v>91</v>
      </c>
      <c r="C107" s="135">
        <v>5</v>
      </c>
      <c r="D107" s="102"/>
      <c r="E107" s="99">
        <f t="shared" ref="E107" si="16">C107*D107</f>
        <v>0</v>
      </c>
    </row>
    <row r="108" spans="1:5" ht="15.75" thickTop="1" x14ac:dyDescent="0.25">
      <c r="B108" s="111"/>
    </row>
    <row r="109" spans="1:5" ht="13.9" hidden="1" x14ac:dyDescent="0.25">
      <c r="B109" s="111"/>
    </row>
    <row r="110" spans="1:5" ht="13.9" hidden="1" x14ac:dyDescent="0.25">
      <c r="B110" s="111"/>
    </row>
    <row r="111" spans="1:5" s="67" customFormat="1" ht="15.75" x14ac:dyDescent="0.25">
      <c r="A111" s="112"/>
      <c r="B111" s="113" t="s">
        <v>66</v>
      </c>
      <c r="C111" s="114">
        <f>SUM(C23:C107)/2</f>
        <v>300</v>
      </c>
      <c r="D111" s="115"/>
      <c r="E111" s="116">
        <f>SUM(E23:E107)/2</f>
        <v>0</v>
      </c>
    </row>
    <row r="112" spans="1:5" ht="15.75" x14ac:dyDescent="0.25">
      <c r="A112" s="90"/>
      <c r="B112" s="90"/>
      <c r="C112" s="90"/>
      <c r="D112" s="90"/>
      <c r="E112" s="90"/>
    </row>
  </sheetData>
  <mergeCells count="23">
    <mergeCell ref="A89:A91"/>
    <mergeCell ref="A93:A94"/>
    <mergeCell ref="A1:E1"/>
    <mergeCell ref="A56:A60"/>
    <mergeCell ref="A62:A64"/>
    <mergeCell ref="A66:A71"/>
    <mergeCell ref="A51:A54"/>
    <mergeCell ref="A96:A107"/>
    <mergeCell ref="A2:E2"/>
    <mergeCell ref="A3:E3"/>
    <mergeCell ref="A46:A49"/>
    <mergeCell ref="B7:E7"/>
    <mergeCell ref="A24:A29"/>
    <mergeCell ref="A31:A34"/>
    <mergeCell ref="A36:A39"/>
    <mergeCell ref="A41:A44"/>
    <mergeCell ref="B9:E9"/>
    <mergeCell ref="D17:D18"/>
    <mergeCell ref="A19:A20"/>
    <mergeCell ref="A11:A14"/>
    <mergeCell ref="A73:A76"/>
    <mergeCell ref="A78:A83"/>
    <mergeCell ref="A85:A87"/>
  </mergeCells>
  <pageMargins left="0.25" right="0.25" top="0.75" bottom="0.75" header="0.3" footer="0.3"/>
  <pageSetup scale="64" fitToHeight="0" orientation="portrait" r:id="rId1"/>
  <rowBreaks count="2" manualBreakCount="2">
    <brk id="44" max="4" man="1"/>
    <brk id="8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selection activeCell="D10" sqref="D10"/>
    </sheetView>
  </sheetViews>
  <sheetFormatPr defaultColWidth="8.85546875" defaultRowHeight="15" x14ac:dyDescent="0.25"/>
  <cols>
    <col min="1" max="1" width="9.140625" style="153" customWidth="1"/>
    <col min="2" max="2" width="36.7109375" style="72" customWidth="1"/>
    <col min="3" max="3" width="12.7109375" style="72" customWidth="1"/>
    <col min="4" max="4" width="13" style="72" customWidth="1"/>
    <col min="5" max="7" width="12.7109375" style="72" customWidth="1"/>
    <col min="8" max="16384" width="8.85546875" style="72"/>
  </cols>
  <sheetData>
    <row r="1" spans="1:10" s="155" customFormat="1" ht="34.5" customHeight="1" x14ac:dyDescent="0.25">
      <c r="A1" s="185" t="s">
        <v>109</v>
      </c>
      <c r="B1" s="185"/>
      <c r="C1" s="185"/>
      <c r="D1" s="185"/>
      <c r="E1" s="185"/>
      <c r="F1" s="185"/>
      <c r="G1" s="185"/>
      <c r="H1" s="154"/>
      <c r="I1" s="154"/>
      <c r="J1" s="154"/>
    </row>
    <row r="2" spans="1:10" s="155" customFormat="1" ht="23.25" customHeight="1" x14ac:dyDescent="0.3">
      <c r="A2" s="191" t="s">
        <v>67</v>
      </c>
      <c r="B2" s="191"/>
      <c r="C2" s="191"/>
      <c r="D2" s="191"/>
      <c r="E2" s="191"/>
      <c r="F2" s="191"/>
      <c r="G2" s="191"/>
    </row>
    <row r="3" spans="1:10" s="155" customFormat="1" ht="13.9" x14ac:dyDescent="0.3">
      <c r="A3" s="191" t="s">
        <v>69</v>
      </c>
      <c r="B3" s="191"/>
      <c r="C3" s="191"/>
      <c r="D3" s="191"/>
      <c r="E3" s="191"/>
      <c r="F3" s="191"/>
      <c r="G3" s="191"/>
    </row>
    <row r="4" spans="1:10" ht="23.25" customHeight="1" x14ac:dyDescent="0.25">
      <c r="A4" s="156"/>
      <c r="B4" s="148"/>
      <c r="C4" s="148"/>
      <c r="D4" s="148"/>
      <c r="E4" s="148"/>
      <c r="F4" s="148"/>
      <c r="G4" s="148"/>
    </row>
    <row r="5" spans="1:10" ht="13.9" x14ac:dyDescent="0.25">
      <c r="A5" s="149"/>
      <c r="B5" s="150"/>
      <c r="C5" s="150"/>
      <c r="D5" s="150"/>
      <c r="E5" s="150"/>
      <c r="F5" s="150"/>
      <c r="G5" s="150"/>
    </row>
    <row r="6" spans="1:10" ht="30" customHeight="1" x14ac:dyDescent="0.25">
      <c r="A6" s="149"/>
      <c r="B6" s="189" t="s">
        <v>68</v>
      </c>
      <c r="C6" s="186" t="s">
        <v>36</v>
      </c>
      <c r="D6" s="187"/>
      <c r="E6" s="187"/>
      <c r="F6" s="187"/>
      <c r="G6" s="188"/>
    </row>
    <row r="7" spans="1:10" ht="30" customHeight="1" x14ac:dyDescent="0.25">
      <c r="A7" s="149"/>
      <c r="B7" s="190"/>
      <c r="C7" s="157" t="s">
        <v>37</v>
      </c>
      <c r="D7" s="157" t="s">
        <v>38</v>
      </c>
      <c r="E7" s="157" t="s">
        <v>39</v>
      </c>
      <c r="F7" s="157" t="s">
        <v>40</v>
      </c>
      <c r="G7" s="157" t="s">
        <v>41</v>
      </c>
    </row>
    <row r="8" spans="1:10" ht="30" customHeight="1" x14ac:dyDescent="0.25">
      <c r="A8" s="151">
        <v>1</v>
      </c>
      <c r="B8" s="152"/>
      <c r="C8" s="152"/>
      <c r="D8" s="152"/>
      <c r="E8" s="152"/>
      <c r="F8" s="152"/>
      <c r="G8" s="152"/>
    </row>
    <row r="9" spans="1:10" ht="30" customHeight="1" x14ac:dyDescent="0.25">
      <c r="A9" s="151">
        <v>2</v>
      </c>
      <c r="B9" s="152"/>
      <c r="C9" s="152"/>
      <c r="D9" s="152"/>
      <c r="E9" s="152"/>
      <c r="F9" s="152"/>
      <c r="G9" s="152"/>
    </row>
    <row r="10" spans="1:10" ht="30" customHeight="1" x14ac:dyDescent="0.25">
      <c r="A10" s="151">
        <v>3</v>
      </c>
      <c r="B10" s="152"/>
      <c r="C10" s="152"/>
      <c r="D10" s="152"/>
      <c r="E10" s="152"/>
      <c r="F10" s="152"/>
      <c r="G10" s="152"/>
    </row>
    <row r="11" spans="1:10" ht="30" customHeight="1" x14ac:dyDescent="0.25">
      <c r="A11" s="151">
        <v>4</v>
      </c>
      <c r="B11" s="152"/>
      <c r="C11" s="152"/>
      <c r="D11" s="152"/>
      <c r="E11" s="152"/>
      <c r="F11" s="152"/>
      <c r="G11" s="152"/>
    </row>
    <row r="12" spans="1:10" ht="30" customHeight="1" x14ac:dyDescent="0.25">
      <c r="A12" s="151">
        <v>5</v>
      </c>
      <c r="B12" s="152"/>
      <c r="C12" s="152"/>
      <c r="D12" s="152"/>
      <c r="E12" s="152"/>
      <c r="F12" s="152"/>
      <c r="G12" s="152"/>
    </row>
    <row r="13" spans="1:10" ht="30" customHeight="1" x14ac:dyDescent="0.25">
      <c r="A13" s="151">
        <v>6</v>
      </c>
      <c r="B13" s="152"/>
      <c r="C13" s="152"/>
      <c r="D13" s="152"/>
      <c r="E13" s="152"/>
      <c r="F13" s="152"/>
      <c r="G13" s="152"/>
    </row>
    <row r="14" spans="1:10" ht="84" customHeight="1" x14ac:dyDescent="0.25">
      <c r="A14" s="151">
        <v>7</v>
      </c>
      <c r="B14" s="152"/>
      <c r="C14" s="152"/>
      <c r="D14" s="152"/>
      <c r="E14" s="152"/>
      <c r="F14" s="152"/>
      <c r="G14" s="152"/>
    </row>
    <row r="15" spans="1:10" ht="30" customHeight="1" x14ac:dyDescent="0.25">
      <c r="A15" s="151">
        <v>8</v>
      </c>
      <c r="B15" s="152"/>
      <c r="C15" s="152"/>
      <c r="D15" s="152"/>
      <c r="E15" s="152"/>
      <c r="F15" s="152"/>
      <c r="G15" s="152"/>
    </row>
    <row r="16" spans="1:10" ht="30" customHeight="1" x14ac:dyDescent="0.25">
      <c r="A16" s="151">
        <v>9</v>
      </c>
      <c r="B16" s="152"/>
      <c r="C16" s="152"/>
      <c r="D16" s="152"/>
      <c r="E16" s="152"/>
      <c r="F16" s="152"/>
      <c r="G16" s="152"/>
    </row>
    <row r="17" spans="1:7" ht="30" customHeight="1" x14ac:dyDescent="0.25">
      <c r="A17" s="151">
        <v>10</v>
      </c>
      <c r="B17" s="152"/>
      <c r="C17" s="152"/>
      <c r="D17" s="152"/>
      <c r="E17" s="152"/>
      <c r="F17" s="152"/>
      <c r="G17" s="152"/>
    </row>
    <row r="18" spans="1:7" x14ac:dyDescent="0.25">
      <c r="A18" s="149"/>
      <c r="B18" s="150"/>
      <c r="C18" s="150"/>
      <c r="D18" s="150"/>
      <c r="E18" s="150"/>
      <c r="F18" s="150"/>
      <c r="G18" s="150"/>
    </row>
  </sheetData>
  <mergeCells count="5">
    <mergeCell ref="A1:G1"/>
    <mergeCell ref="C6:G6"/>
    <mergeCell ref="B6:B7"/>
    <mergeCell ref="A2:G2"/>
    <mergeCell ref="A3:G3"/>
  </mergeCells>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workbookViewId="0">
      <selection activeCell="D10" sqref="D10"/>
    </sheetView>
  </sheetViews>
  <sheetFormatPr defaultColWidth="8.85546875" defaultRowHeight="15" x14ac:dyDescent="0.25"/>
  <cols>
    <col min="1" max="1" width="9.140625" style="153" customWidth="1"/>
    <col min="2" max="2" width="36.7109375" style="72" customWidth="1"/>
    <col min="3" max="3" width="10.7109375" style="72" customWidth="1"/>
    <col min="4" max="4" width="13" style="72" customWidth="1"/>
    <col min="5" max="7" width="10.7109375" style="72" bestFit="1" customWidth="1"/>
    <col min="8" max="16384" width="8.85546875" style="72"/>
  </cols>
  <sheetData>
    <row r="1" spans="1:10" s="155" customFormat="1" ht="54" customHeight="1" x14ac:dyDescent="0.25">
      <c r="A1" s="185" t="s">
        <v>109</v>
      </c>
      <c r="B1" s="185"/>
      <c r="C1" s="185"/>
      <c r="D1" s="185"/>
      <c r="E1" s="185"/>
      <c r="F1" s="185"/>
      <c r="G1" s="185"/>
      <c r="H1" s="154"/>
      <c r="I1" s="154"/>
      <c r="J1" s="154"/>
    </row>
    <row r="2" spans="1:10" s="155" customFormat="1" x14ac:dyDescent="0.25">
      <c r="A2" s="191" t="s">
        <v>67</v>
      </c>
      <c r="B2" s="191"/>
      <c r="C2" s="191"/>
      <c r="D2" s="191"/>
      <c r="E2" s="191"/>
      <c r="F2" s="191"/>
      <c r="G2" s="191"/>
    </row>
    <row r="3" spans="1:10" s="155" customFormat="1" ht="13.9" x14ac:dyDescent="0.3">
      <c r="A3" s="191" t="s">
        <v>50</v>
      </c>
      <c r="B3" s="191"/>
      <c r="C3" s="191"/>
      <c r="D3" s="191"/>
      <c r="E3" s="191"/>
      <c r="F3" s="191"/>
      <c r="G3" s="191"/>
    </row>
    <row r="4" spans="1:10" ht="13.9" x14ac:dyDescent="0.25">
      <c r="A4" s="149"/>
      <c r="B4" s="150"/>
      <c r="C4" s="150"/>
      <c r="D4" s="150"/>
      <c r="E4" s="150"/>
      <c r="F4" s="150"/>
      <c r="G4" s="150"/>
    </row>
    <row r="5" spans="1:10" x14ac:dyDescent="0.25">
      <c r="A5" s="149"/>
      <c r="B5" s="189" t="s">
        <v>68</v>
      </c>
      <c r="C5" s="186" t="s">
        <v>50</v>
      </c>
      <c r="D5" s="187"/>
      <c r="E5" s="187"/>
      <c r="F5" s="187"/>
      <c r="G5" s="188"/>
    </row>
    <row r="6" spans="1:10" ht="38.25" customHeight="1" x14ac:dyDescent="0.25">
      <c r="A6" s="149"/>
      <c r="B6" s="190"/>
      <c r="C6" s="158" t="s">
        <v>37</v>
      </c>
      <c r="D6" s="158" t="s">
        <v>38</v>
      </c>
      <c r="E6" s="158" t="s">
        <v>39</v>
      </c>
      <c r="F6" s="158" t="s">
        <v>40</v>
      </c>
      <c r="G6" s="158" t="s">
        <v>41</v>
      </c>
    </row>
    <row r="7" spans="1:10" ht="30" customHeight="1" x14ac:dyDescent="0.25">
      <c r="A7" s="151">
        <v>1</v>
      </c>
      <c r="B7" s="152"/>
      <c r="C7" s="152"/>
      <c r="D7" s="152"/>
      <c r="E7" s="152"/>
      <c r="F7" s="152"/>
      <c r="G7" s="152"/>
    </row>
    <row r="8" spans="1:10" ht="30" customHeight="1" x14ac:dyDescent="0.25">
      <c r="A8" s="151">
        <v>2</v>
      </c>
      <c r="B8" s="152"/>
      <c r="C8" s="152"/>
      <c r="D8" s="152"/>
      <c r="E8" s="152"/>
      <c r="F8" s="152"/>
      <c r="G8" s="152"/>
    </row>
    <row r="9" spans="1:10" ht="30" customHeight="1" x14ac:dyDescent="0.25">
      <c r="A9" s="151">
        <v>3</v>
      </c>
      <c r="B9" s="152"/>
      <c r="C9" s="152"/>
      <c r="D9" s="152"/>
      <c r="E9" s="152"/>
      <c r="F9" s="152"/>
      <c r="G9" s="152"/>
    </row>
    <row r="10" spans="1:10" ht="30" customHeight="1" x14ac:dyDescent="0.25">
      <c r="A10" s="151">
        <v>4</v>
      </c>
      <c r="B10" s="152"/>
      <c r="C10" s="152"/>
      <c r="D10" s="152"/>
      <c r="E10" s="152"/>
      <c r="F10" s="152"/>
      <c r="G10" s="152"/>
    </row>
    <row r="11" spans="1:10" ht="30" customHeight="1" x14ac:dyDescent="0.25">
      <c r="A11" s="151">
        <v>5</v>
      </c>
      <c r="B11" s="152"/>
      <c r="C11" s="152"/>
      <c r="D11" s="152"/>
      <c r="E11" s="152"/>
      <c r="F11" s="152"/>
      <c r="G11" s="152"/>
    </row>
    <row r="12" spans="1:10" ht="30" customHeight="1" x14ac:dyDescent="0.25">
      <c r="A12" s="151">
        <v>6</v>
      </c>
      <c r="B12" s="152"/>
      <c r="C12" s="152"/>
      <c r="D12" s="152"/>
      <c r="E12" s="152"/>
      <c r="F12" s="152"/>
      <c r="G12" s="152"/>
    </row>
    <row r="13" spans="1:10" ht="30" customHeight="1" x14ac:dyDescent="0.25">
      <c r="A13" s="151">
        <v>7</v>
      </c>
      <c r="B13" s="152"/>
      <c r="C13" s="152"/>
      <c r="D13" s="152"/>
      <c r="E13" s="152"/>
      <c r="F13" s="152"/>
      <c r="G13" s="152"/>
    </row>
    <row r="14" spans="1:10" ht="84" customHeight="1" x14ac:dyDescent="0.25">
      <c r="A14" s="151">
        <v>8</v>
      </c>
      <c r="B14" s="152"/>
      <c r="C14" s="152"/>
      <c r="D14" s="152"/>
      <c r="E14" s="152"/>
      <c r="F14" s="152"/>
      <c r="G14" s="152"/>
    </row>
    <row r="15" spans="1:10" ht="30" customHeight="1" x14ac:dyDescent="0.25">
      <c r="A15" s="151">
        <v>9</v>
      </c>
      <c r="B15" s="152"/>
      <c r="C15" s="152"/>
      <c r="D15" s="152"/>
      <c r="E15" s="152"/>
      <c r="F15" s="152"/>
      <c r="G15" s="152"/>
    </row>
    <row r="16" spans="1:10" ht="30" customHeight="1" x14ac:dyDescent="0.25">
      <c r="A16" s="151">
        <v>10</v>
      </c>
      <c r="B16" s="152"/>
      <c r="C16" s="152"/>
      <c r="D16" s="152"/>
      <c r="E16" s="152"/>
      <c r="F16" s="152"/>
      <c r="G16" s="152"/>
    </row>
    <row r="17" spans="1:7" x14ac:dyDescent="0.25">
      <c r="A17" s="149"/>
      <c r="B17" s="150"/>
      <c r="C17" s="150"/>
      <c r="D17" s="150"/>
      <c r="E17" s="150"/>
      <c r="F17" s="150"/>
      <c r="G17" s="150"/>
    </row>
    <row r="18" spans="1:7" x14ac:dyDescent="0.25">
      <c r="A18" s="149"/>
      <c r="B18" s="150" t="s">
        <v>51</v>
      </c>
      <c r="C18" s="150"/>
      <c r="D18" s="150"/>
      <c r="E18" s="150"/>
      <c r="F18" s="150"/>
      <c r="G18" s="150"/>
    </row>
    <row r="19" spans="1:7" x14ac:dyDescent="0.25">
      <c r="A19" s="149"/>
      <c r="B19" s="150"/>
      <c r="C19" s="150"/>
      <c r="D19" s="150"/>
      <c r="E19" s="150"/>
      <c r="F19" s="150"/>
      <c r="G19" s="150"/>
    </row>
    <row r="20" spans="1:7" x14ac:dyDescent="0.25">
      <c r="A20" s="149"/>
      <c r="B20" s="150" t="s">
        <v>52</v>
      </c>
      <c r="C20" s="150"/>
      <c r="D20" s="150"/>
      <c r="E20" s="150"/>
      <c r="F20" s="150"/>
      <c r="G20" s="150"/>
    </row>
    <row r="21" spans="1:7" x14ac:dyDescent="0.25">
      <c r="A21" s="149"/>
      <c r="B21" s="150"/>
      <c r="C21" s="150"/>
      <c r="D21" s="150"/>
      <c r="E21" s="150"/>
      <c r="F21" s="150"/>
      <c r="G21" s="150"/>
    </row>
  </sheetData>
  <mergeCells count="5">
    <mergeCell ref="A1:G1"/>
    <mergeCell ref="A2:G2"/>
    <mergeCell ref="A3:G3"/>
    <mergeCell ref="B5:B6"/>
    <mergeCell ref="C5:G5"/>
  </mergeCells>
  <pageMargins left="0.7" right="0.7" top="0.75" bottom="0.75" header="0.3" footer="0.3"/>
  <pageSetup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Proposal Reference  Checklist</vt:lpstr>
      <vt:lpstr>Proposal Scoring Information</vt:lpstr>
      <vt:lpstr>Proposal Scoring Sheet</vt:lpstr>
      <vt:lpstr>Evaluators Score Table</vt:lpstr>
      <vt:lpstr>Acceptability Table</vt:lpstr>
      <vt:lpstr>'Proposal Reference  Checklist'!Print_Area</vt:lpstr>
      <vt:lpstr>'Proposal Scoring Information'!Print_Area</vt:lpstr>
      <vt:lpstr>'Proposal Scoring Sheet'!Print_Area</vt:lpstr>
      <vt:lpstr>'Proposal Reference  Checklist'!Print_Titles</vt:lpstr>
      <vt:lpstr>'Proposal Scoring Information'!Print_Titles</vt:lpstr>
      <vt:lpstr>'Proposal Scoring Sheet'!Print_Titles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Paz A Tison</dc:creator>
  <cp:lastModifiedBy>Reena Suliana</cp:lastModifiedBy>
  <cp:lastPrinted>2020-08-06T06:31:14Z</cp:lastPrinted>
  <dcterms:created xsi:type="dcterms:W3CDTF">2015-01-27T05:58:41Z</dcterms:created>
  <dcterms:modified xsi:type="dcterms:W3CDTF">2020-08-31T20:36:20Z</dcterms:modified>
</cp:coreProperties>
</file>