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Guam Power Authority (GPA), Guam\2018\Tenders\February\"/>
    </mc:Choice>
  </mc:AlternateContent>
  <workbookProtection workbookPassword="D658" lockStructure="1"/>
  <bookViews>
    <workbookView xWindow="0" yWindow="0" windowWidth="16095" windowHeight="6240" tabRatio="850" firstSheet="1" activeTab="6"/>
  </bookViews>
  <sheets>
    <sheet name="Sheet1" sheetId="8" state="hidden" r:id="rId1"/>
    <sheet name="Proposal Instructions" sheetId="6" r:id="rId2"/>
    <sheet name="Bidders" sheetId="2" state="hidden" r:id="rId3"/>
    <sheet name="Part 1- Qual Support References" sheetId="4" r:id="rId4"/>
    <sheet name="Proposal Scoring Information" sheetId="1" r:id="rId5"/>
    <sheet name="PMC Qualifications Checklist" sheetId="3" r:id="rId6"/>
    <sheet name="Part 2 - Qual Eval Scoresheet" sheetId="5" r:id="rId7"/>
  </sheets>
  <definedNames>
    <definedName name="Acceptable_Compliance_Score">'Proposal Scoring Information'!$C$40</definedName>
    <definedName name="Active_Bidder">Bidders!$B$8:$C$15</definedName>
    <definedName name="Bidders">Bidders!$C$8:$C$15</definedName>
    <definedName name="PMC_Checklist_Items">'Proposal Scoring Information'!$B$3:$E$47</definedName>
    <definedName name="_xlnm.Print_Area" localSheetId="3">'Part 1- Qual Support References'!$A$1:$C$44</definedName>
    <definedName name="_xlnm.Print_Area" localSheetId="6">'Part 2 - Qual Eval Scoresheet'!$A$1:$F$46</definedName>
    <definedName name="_xlnm.Print_Area" localSheetId="5">'PMC Qualifications Checklist'!$A$1:$C$40</definedName>
    <definedName name="_xlnm.Print_Area" localSheetId="1">'Proposal Instructions'!$A$1:$B$84</definedName>
    <definedName name="_xlnm.Print_Area" localSheetId="4">'Proposal Scoring Information'!$A$1:$G$45</definedName>
    <definedName name="_xlnm.Print_Titles" localSheetId="3">'Part 1- Qual Support References'!$A:$C,'Part 1- Qual Support References'!$1:$5</definedName>
    <definedName name="_xlnm.Print_Titles" localSheetId="6">'Part 2 - Qual Eval Scoresheet'!$A:$F,'Part 2 - Qual Eval Scoresheet'!$1:$7</definedName>
    <definedName name="_xlnm.Print_Titles" localSheetId="5">'PMC Qualifications Checklist'!$A:$C,'PMC Qualifications Checklist'!$3:$6</definedName>
    <definedName name="_xlnm.Print_Titles" localSheetId="4">'Proposal Scoring Information'!$A:$F,'Proposal Scoring Information'!$1:$3</definedName>
  </definedNames>
  <calcPr calcId="162913"/>
</workbook>
</file>

<file path=xl/calcChain.xml><?xml version="1.0" encoding="utf-8"?>
<calcChain xmlns="http://schemas.openxmlformats.org/spreadsheetml/2006/main">
  <c r="C32" i="3" l="1"/>
  <c r="C31" i="3"/>
  <c r="C30" i="3"/>
  <c r="C27" i="3"/>
  <c r="C26" i="3"/>
  <c r="C13" i="3"/>
  <c r="C10" i="3"/>
  <c r="C15" i="3"/>
  <c r="C14" i="3"/>
  <c r="C11" i="3"/>
  <c r="C38" i="1"/>
  <c r="E38" i="1"/>
  <c r="B34" i="5"/>
  <c r="C34" i="5" s="1"/>
  <c r="B33" i="5"/>
  <c r="C33" i="5" s="1"/>
  <c r="B32" i="5"/>
  <c r="C32" i="5" s="1"/>
  <c r="B32" i="3"/>
  <c r="B31" i="3"/>
  <c r="B30" i="3"/>
  <c r="E30" i="1"/>
  <c r="F30" i="1" s="1"/>
  <c r="E29" i="1"/>
  <c r="F29" i="1" s="1"/>
  <c r="E28" i="1"/>
  <c r="F28" i="1" s="1"/>
  <c r="C27" i="1"/>
  <c r="A28" i="5"/>
  <c r="B29" i="5"/>
  <c r="C29" i="5" s="1"/>
  <c r="C28" i="5" s="1"/>
  <c r="B28" i="5"/>
  <c r="A26" i="3"/>
  <c r="B27" i="3"/>
  <c r="B26" i="3"/>
  <c r="E25" i="1"/>
  <c r="F25" i="1" s="1"/>
  <c r="C24" i="1"/>
  <c r="A15" i="5"/>
  <c r="B17" i="5"/>
  <c r="C17" i="5" s="1"/>
  <c r="B16" i="5"/>
  <c r="C16" i="5" s="1"/>
  <c r="B15" i="5"/>
  <c r="A13" i="3"/>
  <c r="B15" i="3"/>
  <c r="B14" i="3"/>
  <c r="B13" i="3"/>
  <c r="E13" i="1"/>
  <c r="F13" i="1" s="1"/>
  <c r="E12" i="1"/>
  <c r="F12" i="1" s="1"/>
  <c r="C11" i="1"/>
  <c r="B13" i="5"/>
  <c r="C13" i="5" s="1"/>
  <c r="B12" i="5"/>
  <c r="A12" i="5"/>
  <c r="A10" i="3"/>
  <c r="B11" i="3"/>
  <c r="B10" i="3"/>
  <c r="E9" i="1"/>
  <c r="E8" i="1" s="1"/>
  <c r="C8" i="1"/>
  <c r="E11" i="1" l="1"/>
  <c r="E24" i="1"/>
  <c r="C15" i="5"/>
  <c r="C12" i="5"/>
  <c r="F9" i="1"/>
  <c r="C5" i="1"/>
  <c r="C36" i="3"/>
  <c r="C37" i="3"/>
  <c r="C38" i="3"/>
  <c r="E6" i="1"/>
  <c r="F6" i="1" s="1"/>
  <c r="E17" i="1"/>
  <c r="F17" i="1" s="1"/>
  <c r="E18" i="1"/>
  <c r="F18" i="1" s="1"/>
  <c r="E19" i="1"/>
  <c r="F19" i="1" s="1"/>
  <c r="E15" i="1"/>
  <c r="E22" i="1"/>
  <c r="F22" i="1" s="1"/>
  <c r="E21" i="1"/>
  <c r="E31" i="1"/>
  <c r="E27" i="1" s="1"/>
  <c r="E34" i="1"/>
  <c r="F34" i="1" s="1"/>
  <c r="E35" i="1"/>
  <c r="B33" i="4"/>
  <c r="B33" i="3" s="1"/>
  <c r="A17" i="3"/>
  <c r="A23" i="3"/>
  <c r="C33" i="3"/>
  <c r="C29" i="3" s="1"/>
  <c r="B36" i="4"/>
  <c r="B38" i="5" s="1"/>
  <c r="C38" i="5" s="1"/>
  <c r="B37" i="4"/>
  <c r="B37" i="3" s="1"/>
  <c r="B3" i="3"/>
  <c r="C8" i="3"/>
  <c r="C7" i="3" s="1"/>
  <c r="C19" i="3"/>
  <c r="C20" i="3"/>
  <c r="C21" i="3"/>
  <c r="C24" i="3"/>
  <c r="C23" i="3" s="1"/>
  <c r="B8" i="4"/>
  <c r="B8" i="3" s="1"/>
  <c r="B19" i="4"/>
  <c r="B19" i="3" s="1"/>
  <c r="B20" i="4"/>
  <c r="B20" i="3" s="1"/>
  <c r="B21" i="4"/>
  <c r="B21" i="3" s="1"/>
  <c r="B24" i="4"/>
  <c r="B26" i="5" s="1"/>
  <c r="C26" i="5" s="1"/>
  <c r="C25" i="5" s="1"/>
  <c r="B38" i="4"/>
  <c r="B40" i="5" s="1"/>
  <c r="H42" i="5"/>
  <c r="H41" i="5"/>
  <c r="B35" i="4"/>
  <c r="B37" i="5" s="1"/>
  <c r="A37" i="5"/>
  <c r="A29" i="3"/>
  <c r="C33" i="1"/>
  <c r="C15" i="1"/>
  <c r="C21" i="1"/>
  <c r="F35" i="1"/>
  <c r="B7" i="4"/>
  <c r="B9" i="5" s="1"/>
  <c r="H36" i="5"/>
  <c r="B9" i="4"/>
  <c r="B9" i="3" s="1"/>
  <c r="B17" i="4"/>
  <c r="B17" i="3" s="1"/>
  <c r="B18" i="4"/>
  <c r="B20" i="5" s="1"/>
  <c r="B23" i="4"/>
  <c r="B23" i="3" s="1"/>
  <c r="B29" i="4"/>
  <c r="B29" i="3" s="1"/>
  <c r="A9" i="4"/>
  <c r="A11" i="5" s="1"/>
  <c r="B13" i="6"/>
  <c r="A13" i="6"/>
  <c r="B14" i="6"/>
  <c r="A37" i="6"/>
  <c r="B37" i="6"/>
  <c r="A45" i="6"/>
  <c r="B45" i="6"/>
  <c r="B22" i="6"/>
  <c r="C5" i="4"/>
  <c r="C5" i="3" s="1"/>
  <c r="A5" i="4"/>
  <c r="A5" i="3" s="1"/>
  <c r="B5" i="4"/>
  <c r="B7" i="5" s="1"/>
  <c r="A6" i="4"/>
  <c r="A6" i="3" s="1"/>
  <c r="B6" i="4"/>
  <c r="B8" i="5" s="1"/>
  <c r="A7" i="4"/>
  <c r="A7" i="3" s="1"/>
  <c r="H44" i="5"/>
  <c r="B5" i="5"/>
  <c r="H32" i="5"/>
  <c r="H24" i="5"/>
  <c r="H7" i="5"/>
  <c r="H8" i="5"/>
  <c r="H11" i="5"/>
  <c r="B51" i="6"/>
  <c r="A51" i="6"/>
  <c r="B49" i="6"/>
  <c r="A49" i="6"/>
  <c r="B48" i="6"/>
  <c r="A48" i="6"/>
  <c r="B47" i="6"/>
  <c r="A47" i="6"/>
  <c r="B44" i="6"/>
  <c r="A44" i="6"/>
  <c r="A43" i="6"/>
  <c r="B40" i="6"/>
  <c r="A40" i="6"/>
  <c r="B39" i="6"/>
  <c r="A39" i="6"/>
  <c r="B38" i="6"/>
  <c r="A38" i="6"/>
  <c r="B36" i="6"/>
  <c r="A36" i="6"/>
  <c r="A35" i="6"/>
  <c r="B29" i="6"/>
  <c r="A29" i="6"/>
  <c r="B28" i="6"/>
  <c r="A28" i="6"/>
  <c r="B27" i="6"/>
  <c r="A27" i="6"/>
  <c r="B26" i="6"/>
  <c r="A26" i="6"/>
  <c r="B24" i="6"/>
  <c r="A24" i="6"/>
  <c r="A23" i="6"/>
  <c r="A22" i="6"/>
  <c r="B21" i="6"/>
  <c r="A21" i="6"/>
  <c r="B12" i="6"/>
  <c r="B11" i="6"/>
  <c r="A11" i="6"/>
  <c r="E33" i="1" l="1"/>
  <c r="B31" i="5"/>
  <c r="B19" i="5"/>
  <c r="C35" i="3"/>
  <c r="B6" i="3"/>
  <c r="A31" i="5"/>
  <c r="A25" i="5"/>
  <c r="B39" i="5"/>
  <c r="C39" i="5" s="1"/>
  <c r="B21" i="5"/>
  <c r="H21" i="5" s="1"/>
  <c r="B36" i="3"/>
  <c r="B24" i="3"/>
  <c r="B10" i="5"/>
  <c r="C10" i="5" s="1"/>
  <c r="A19" i="5"/>
  <c r="B7" i="3"/>
  <c r="B25" i="5"/>
  <c r="H25" i="5" s="1"/>
  <c r="A7" i="5"/>
  <c r="B38" i="3"/>
  <c r="B23" i="5"/>
  <c r="C23" i="5" s="1"/>
  <c r="B35" i="5"/>
  <c r="C35" i="5" s="1"/>
  <c r="C31" i="5" s="1"/>
  <c r="A9" i="3"/>
  <c r="F31" i="1"/>
  <c r="A35" i="3"/>
  <c r="A8" i="5"/>
  <c r="B35" i="3"/>
  <c r="E5" i="1"/>
  <c r="G24" i="1" s="1"/>
  <c r="B11" i="5"/>
  <c r="C17" i="3"/>
  <c r="A9" i="5"/>
  <c r="B22" i="5"/>
  <c r="B18" i="3"/>
  <c r="B5" i="3"/>
  <c r="G5" i="1" l="1"/>
  <c r="G11" i="1"/>
  <c r="G8" i="1"/>
  <c r="C40" i="3"/>
  <c r="C3" i="3" s="1"/>
  <c r="C3" i="4" s="1"/>
  <c r="C21" i="5"/>
  <c r="C37" i="5"/>
  <c r="H10" i="5"/>
  <c r="C9" i="5"/>
  <c r="G21" i="1"/>
  <c r="G27" i="1"/>
  <c r="G33" i="1"/>
  <c r="G38" i="1"/>
  <c r="C42" i="1"/>
  <c r="G15" i="1"/>
  <c r="F38" i="1"/>
  <c r="C22" i="5"/>
  <c r="H22" i="5"/>
  <c r="B4" i="4" l="1"/>
  <c r="C19" i="5"/>
  <c r="C40" i="1"/>
  <c r="C41" i="1"/>
  <c r="C4" i="4" l="1"/>
  <c r="B23" i="8"/>
  <c r="D3" i="5" l="1"/>
</calcChain>
</file>

<file path=xl/comments1.xml><?xml version="1.0" encoding="utf-8"?>
<comments xmlns="http://schemas.openxmlformats.org/spreadsheetml/2006/main">
  <authors>
    <author>John J. Cruz</author>
  </authors>
  <commentList>
    <comment ref="E38" authorId="0" shapeId="0">
      <text>
        <r>
          <rPr>
            <b/>
            <sz val="12"/>
            <color indexed="81"/>
            <rFont val="Tahoma"/>
            <family val="2"/>
          </rPr>
          <t>Bid Scoring Information</t>
        </r>
        <r>
          <rPr>
            <sz val="12"/>
            <color indexed="81"/>
            <rFont val="Tahoma"/>
            <family val="2"/>
          </rPr>
          <t xml:space="preserve">
If PMC Qualifications Checklist Score is below the Acceptable Compliance Score, the Bid will be considered non-compliant and will not be further evaluated for Quality of Qualifications.</t>
        </r>
      </text>
    </comment>
  </commentList>
</comments>
</file>

<file path=xl/sharedStrings.xml><?xml version="1.0" encoding="utf-8"?>
<sst xmlns="http://schemas.openxmlformats.org/spreadsheetml/2006/main" count="139" uniqueCount="99">
  <si>
    <t>Item</t>
  </si>
  <si>
    <t>Maximum Compliance Score</t>
  </si>
  <si>
    <t>Checklist Weight</t>
  </si>
  <si>
    <t>Hawaiian Electric Industries</t>
  </si>
  <si>
    <t>TEMES</t>
  </si>
  <si>
    <t>John Edward Onedera</t>
  </si>
  <si>
    <t>G. G. Becher</t>
  </si>
  <si>
    <t>Ricardo S. Unpingco</t>
  </si>
  <si>
    <t>Proponent G</t>
  </si>
  <si>
    <t>Proponent H</t>
  </si>
  <si>
    <t>Proponent I</t>
  </si>
  <si>
    <t>Maximum Weighted Score</t>
  </si>
  <si>
    <t>Active Bidder Flag</t>
  </si>
  <si>
    <t xml:space="preserve"> </t>
  </si>
  <si>
    <t>Data Entry Instructions: Enter a 1 in the Active Bidder Column in the same row as the IMC Proponent to be evaluated. Do not enter more than one Value.</t>
  </si>
  <si>
    <t>Step</t>
  </si>
  <si>
    <t>Directions</t>
  </si>
  <si>
    <t>Task 1</t>
  </si>
  <si>
    <t>Task 2</t>
  </si>
  <si>
    <t>Notes</t>
  </si>
  <si>
    <t>Percent of Total Weighted Score</t>
  </si>
  <si>
    <t>Balance Sheet (Audited)</t>
  </si>
  <si>
    <t>Income Statement (Audited)</t>
  </si>
  <si>
    <t xml:space="preserve">Financial Ratios </t>
  </si>
  <si>
    <t>Active RFPder Flag</t>
  </si>
  <si>
    <t>Proponents will be given an electronic copy of the RFP Evaluation Score sheet to be used to score this RFP.</t>
  </si>
  <si>
    <t>Enter Proponent's Name Here to Receive RFP Instructions</t>
  </si>
  <si>
    <t>PMC Proponents</t>
  </si>
  <si>
    <t>Task 3</t>
  </si>
  <si>
    <t>Go to the "Part 1 - Qual Support References" Worksheet.</t>
  </si>
  <si>
    <t>PROPONENT Shall Complete Part 1 Qualitative Scoring</t>
  </si>
  <si>
    <t>Review PROPONENT Inputs to the Part 1 - Qual Support References.  Check the supporting documents to determine whether or not to accept the PROPONENTS entries.</t>
  </si>
  <si>
    <t xml:space="preserve">In Column C, Rate the Quality of the PROPONENT's Qualifications based upon his Submittal. </t>
  </si>
  <si>
    <t>GPA Shall Review the PROPONENT;s Entries made under Task 1.</t>
  </si>
  <si>
    <t>Maximum Raw Rating Score</t>
  </si>
  <si>
    <t>Raw Rating Score</t>
  </si>
  <si>
    <t>Weighted Score</t>
  </si>
  <si>
    <t xml:space="preserve">Percent of Maximum Possible Points For Item </t>
  </si>
  <si>
    <t>Percent of Total Possible Points For Item</t>
  </si>
  <si>
    <t>Setup your EXCEL options to the following:</t>
  </si>
  <si>
    <t>GPA Shall Complete Part 2</t>
  </si>
  <si>
    <t>Go to the "Part 2 - Qual Eval Scoresheet" Worksheet.</t>
  </si>
  <si>
    <t xml:space="preserve">In Column C, cite the volume, chapter, section, page number, etc where the information supporting the RFP responder's compliance for the PMC Checklist Item can be found. Be specific as possible. Leave the Cell Blank if the proposal does not contain adequate supporting information. </t>
  </si>
  <si>
    <t>Proponents must fill in the PMC Qual Support References Worksheet and return an electronic copy of this workbook with their RFP submittals. GPA will review the proposals to ensure that the references truly support compliance with the RFP Requirements. The Proponents have been given this workbook to expedite the proposal evaluation. The Proponents may use the Part 2 - Qual Eval Scoresheet  tab of this workbook to evaluate the strength of their submittals. However, only GPA's scoring will count.</t>
  </si>
  <si>
    <t>Minimum Score - Acceptable Proposal</t>
  </si>
  <si>
    <t xml:space="preserve">Minimum Score - Potentially Acceptable Proposal </t>
  </si>
  <si>
    <t>Minimum Percent Score - Acceptable Proposal</t>
  </si>
  <si>
    <t>Minimum Percent Score - Potentially Acceptable Proposal</t>
  </si>
  <si>
    <t>Task 0: Replace this Text with Bidder's Name.</t>
  </si>
  <si>
    <t>This Task is for PROPONENT to Complete</t>
  </si>
  <si>
    <t>The Succeeding Tasks are for GPA to Complete</t>
  </si>
  <si>
    <t xml:space="preserve">GPA shall review the Proponent's entries made under Task 1. </t>
  </si>
  <si>
    <t xml:space="preserve">GPA shall evaluate the PROPONENT's qualifications based on the submittals. </t>
  </si>
  <si>
    <t>QUALITATIVE / TECHNICAL PROPOSAL INSTRUCTIONS</t>
  </si>
  <si>
    <t>INSTRUCTIONS</t>
  </si>
  <si>
    <t xml:space="preserve">BIDDERs must fill in the Part 1 - Qual Support References tab and return an electronic copy of this workbook with their IFB Submittals.  GPA will review the proposals to ensure that the references truly comply with the Bid Requirements.  </t>
  </si>
  <si>
    <t xml:space="preserve">BIDDERs will be given an electronic copy of this Qualitative Proposal Scoring Worksheet which shall be used during evaluation. </t>
  </si>
  <si>
    <t xml:space="preserve">Please refer to figure below for instructions in setting up your MS Excel options prior to using this worksheet. </t>
  </si>
  <si>
    <t xml:space="preserve">Financial Information Checklist </t>
  </si>
  <si>
    <t xml:space="preserve">Insurance Policy </t>
  </si>
  <si>
    <t>5 - Excellent and plentiful relevant qualifications and project experience. Very highest client references.</t>
  </si>
  <si>
    <t xml:space="preserve">3 - Average relevant qualifications and project experience. Average client references. </t>
  </si>
  <si>
    <t xml:space="preserve">1 - Poor relevant qualifications and few relevant projects. Fair Client references.  </t>
  </si>
  <si>
    <t>0 - No substantial relevant experience.</t>
  </si>
  <si>
    <t xml:space="preserve">RATINGS GUIDE: </t>
  </si>
  <si>
    <t>BID EVALUATOR :</t>
  </si>
  <si>
    <t>333</t>
  </si>
  <si>
    <r>
      <t xml:space="preserve">BIDDERs may use the </t>
    </r>
    <r>
      <rPr>
        <i/>
        <sz val="10"/>
        <rFont val="Calibri"/>
        <family val="2"/>
      </rPr>
      <t xml:space="preserve">Proposal Scoring Information </t>
    </r>
    <r>
      <rPr>
        <sz val="10"/>
        <rFont val="Calibri"/>
        <family val="2"/>
      </rPr>
      <t xml:space="preserve">and </t>
    </r>
    <r>
      <rPr>
        <i/>
        <sz val="10"/>
        <rFont val="Calibri"/>
        <family val="2"/>
      </rPr>
      <t>Part 2- Qual Eval Worksheet</t>
    </r>
    <r>
      <rPr>
        <sz val="10"/>
        <rFont val="Calibri"/>
        <family val="2"/>
      </rPr>
      <t xml:space="preserve"> tabs of this workbook to evaluate the strength of their submittals.  However, </t>
    </r>
    <r>
      <rPr>
        <b/>
        <sz val="10"/>
        <rFont val="Calibri"/>
        <family val="2"/>
      </rPr>
      <t>only GPA's Evaluation Committee Scores will count</t>
    </r>
    <r>
      <rPr>
        <sz val="10"/>
        <rFont val="Calibri"/>
        <family val="2"/>
      </rPr>
      <t xml:space="preserve">. </t>
    </r>
  </si>
  <si>
    <t>Qualitative Proposal Scoring:  Proposal Scoring Information</t>
  </si>
  <si>
    <t>Qualitative Proposal Scoring:  Qualitative Evaluation Worksheet</t>
  </si>
  <si>
    <t>Three-Year Historical:</t>
  </si>
  <si>
    <t>.</t>
  </si>
  <si>
    <t>General Experience and Expertise</t>
  </si>
  <si>
    <t>Other Documents</t>
  </si>
  <si>
    <t xml:space="preserve">Additional Information Provided. </t>
  </si>
  <si>
    <t>Certificate of Good Standing to conduct business in jurisdiction of residence.</t>
  </si>
  <si>
    <t>Bidder Qualifications Checklist Score:</t>
  </si>
  <si>
    <t>BIDDER Checklist Items</t>
  </si>
  <si>
    <t>Note: Bidder Checklist Items left blank will be scored as zero points in the PMC Qualifications Checklist Score.</t>
  </si>
  <si>
    <t>Petroleum Inspection Experience</t>
  </si>
  <si>
    <t xml:space="preserve">At least three (3) Client References for work performed under a scope similar to this solicitation, and certifications related to Petroleum Inspection Work. </t>
  </si>
  <si>
    <t>Inspector Certification/ Membership with IFIA</t>
  </si>
  <si>
    <t xml:space="preserve">Qualitative Proposal Scoring:  Part 1 - Qualitative Proposal Supporting References / Bidder Checklist Items </t>
  </si>
  <si>
    <t>Evaluated Bidder Qualifications Score</t>
  </si>
  <si>
    <t xml:space="preserve">Supporting information showing a minimum of five (5) years progressive experience in Petroleum Inspection and Audit; Ship-to-Shore Transfer and Receiving of Bulk Petroleum Products; Pipeline Product Custody Transfer and other related activities. </t>
  </si>
  <si>
    <t xml:space="preserve">Provide a copy of existing Insurance Policies for GPA's review, relative to complying with GPA's Insurance Requirements. </t>
  </si>
  <si>
    <t>Bidder Qualifications Score</t>
  </si>
  <si>
    <t>Qualitative Proposal Scoring:  Bidder Qualifications Checklist</t>
  </si>
  <si>
    <t>Business Structure and Approach</t>
  </si>
  <si>
    <t xml:space="preserve">Description of business concepts to be used in performance of contract and meeting or achieving objectives. </t>
  </si>
  <si>
    <t>Organizational Chart</t>
  </si>
  <si>
    <t xml:space="preserve">Provide Proposed Organizational Chart for the Petroleum Inspection Services. Include position title and number of employees filling the position, name(s), functions and duties, and qualifications. </t>
  </si>
  <si>
    <t>Mobilization Capacbility Checklist</t>
  </si>
  <si>
    <r>
      <t xml:space="preserve">Proof Of Capability To Mobilize Full Support Services No Later Than </t>
    </r>
    <r>
      <rPr>
        <b/>
        <sz val="10"/>
        <rFont val="Calibri"/>
        <family val="2"/>
      </rPr>
      <t>30</t>
    </r>
    <r>
      <rPr>
        <sz val="10"/>
        <rFont val="Calibri"/>
        <family val="2"/>
      </rPr>
      <t xml:space="preserve"> days after contract signing.</t>
    </r>
  </si>
  <si>
    <t>Experience with Petroleum Inspection and Inventory Audit.</t>
  </si>
  <si>
    <t xml:space="preserve">Experience with Fuel Handling, Ship-to-shore transfer and receiving of bulk petroleum products, and Pipeline Product Custody Transfer.  </t>
  </si>
  <si>
    <t xml:space="preserve">GPA-014-18 Petroleum Inspection Services </t>
  </si>
  <si>
    <t xml:space="preserve">Describe how staffing shall be optimized based on proposed chart. </t>
  </si>
  <si>
    <t xml:space="preserve">Supporting information outlining and/or illustrating past and current successful experience in similar contracts.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</si>
</sst>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0.0%"/>
  </numFmts>
  <fonts count="31" x14ac:knownFonts="1">
    <font>
      <sz val="10"/>
      <name val="Arial"/>
    </font>
    <font>
      <sz val="10"/>
      <name val="Arial"/>
      <family val="2"/>
    </font>
    <font>
      <b/>
      <sz val="10"/>
      <name val="Arial"/>
      <family val="2"/>
    </font>
    <font>
      <sz val="10"/>
      <color indexed="9"/>
      <name val="Arial"/>
      <family val="2"/>
    </font>
    <font>
      <sz val="10"/>
      <name val="Arial"/>
      <family val="2"/>
    </font>
    <font>
      <b/>
      <sz val="10"/>
      <color indexed="9"/>
      <name val="Arial"/>
      <family val="2"/>
    </font>
    <font>
      <b/>
      <sz val="12"/>
      <color indexed="81"/>
      <name val="Tahoma"/>
      <family val="2"/>
    </font>
    <font>
      <sz val="12"/>
      <color indexed="81"/>
      <name val="Tahoma"/>
      <family val="2"/>
    </font>
    <font>
      <sz val="10"/>
      <name val="Calibri"/>
      <family val="2"/>
    </font>
    <font>
      <sz val="11"/>
      <name val="Calibri"/>
      <family val="2"/>
    </font>
    <font>
      <b/>
      <sz val="10"/>
      <color indexed="9"/>
      <name val="Calibri"/>
      <family val="2"/>
    </font>
    <font>
      <b/>
      <sz val="18"/>
      <name val="Calibri"/>
      <family val="2"/>
    </font>
    <font>
      <sz val="18"/>
      <name val="Calibri"/>
      <family val="2"/>
    </font>
    <font>
      <b/>
      <sz val="10"/>
      <name val="Calibri"/>
      <family val="2"/>
    </font>
    <font>
      <b/>
      <sz val="10"/>
      <color indexed="12"/>
      <name val="Calibri"/>
      <family val="2"/>
    </font>
    <font>
      <i/>
      <sz val="10"/>
      <name val="Calibri"/>
      <family val="2"/>
    </font>
    <font>
      <b/>
      <sz val="10"/>
      <color indexed="63"/>
      <name val="Calibri"/>
      <family val="2"/>
    </font>
    <font>
      <sz val="10"/>
      <color indexed="63"/>
      <name val="Calibri"/>
      <family val="2"/>
    </font>
    <font>
      <b/>
      <sz val="10"/>
      <color indexed="10"/>
      <name val="Calibri"/>
      <family val="2"/>
    </font>
    <font>
      <b/>
      <sz val="14"/>
      <color indexed="10"/>
      <name val="Calibri"/>
      <family val="2"/>
    </font>
    <font>
      <sz val="10"/>
      <color indexed="9"/>
      <name val="Calibri"/>
      <family val="2"/>
    </font>
    <font>
      <b/>
      <sz val="11"/>
      <name val="Calibri"/>
      <family val="2"/>
    </font>
    <font>
      <b/>
      <sz val="14"/>
      <name val="Calibri"/>
      <family val="2"/>
    </font>
    <font>
      <sz val="12"/>
      <name val="Calibri"/>
      <family val="2"/>
    </font>
    <font>
      <b/>
      <sz val="12"/>
      <name val="Calibri"/>
      <family val="2"/>
    </font>
    <font>
      <b/>
      <sz val="12"/>
      <color indexed="12"/>
      <name val="Calibri"/>
      <family val="2"/>
    </font>
    <font>
      <b/>
      <sz val="14"/>
      <color indexed="12"/>
      <name val="Calibri"/>
      <family val="2"/>
    </font>
    <font>
      <b/>
      <sz val="12"/>
      <color indexed="9"/>
      <name val="Calibri"/>
      <family val="2"/>
    </font>
    <font>
      <b/>
      <sz val="12"/>
      <color indexed="10"/>
      <name val="Calibri"/>
      <family val="2"/>
    </font>
    <font>
      <sz val="12"/>
      <color indexed="10"/>
      <name val="Calibri"/>
      <family val="2"/>
    </font>
    <font>
      <sz val="12"/>
      <color indexed="12"/>
      <name val="Calibri"/>
      <family val="2"/>
    </font>
  </fonts>
  <fills count="9">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indexed="13"/>
        <bgColor indexed="64"/>
      </patternFill>
    </fill>
    <fill>
      <patternFill patternType="solid">
        <fgColor indexed="44"/>
        <bgColor indexed="64"/>
      </patternFill>
    </fill>
    <fill>
      <patternFill patternType="solid">
        <fgColor indexed="23"/>
        <bgColor indexed="64"/>
      </patternFill>
    </fill>
  </fills>
  <borders count="6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thin">
        <color indexed="9"/>
      </top>
      <bottom style="thin">
        <color indexed="9"/>
      </bottom>
      <diagonal/>
    </border>
    <border>
      <left style="thin">
        <color indexed="9"/>
      </left>
      <right style="thin">
        <color indexed="64"/>
      </right>
      <top style="thin">
        <color indexed="9"/>
      </top>
      <bottom style="thin">
        <color indexed="9"/>
      </bottom>
      <diagonal/>
    </border>
    <border>
      <left style="thin">
        <color indexed="64"/>
      </left>
      <right style="thin">
        <color indexed="9"/>
      </right>
      <top/>
      <bottom/>
      <diagonal/>
    </border>
    <border>
      <left style="thin">
        <color indexed="9"/>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double">
        <color indexed="64"/>
      </bottom>
      <diagonal/>
    </border>
    <border>
      <left style="double">
        <color indexed="64"/>
      </left>
      <right style="thin">
        <color indexed="64"/>
      </right>
      <top/>
      <bottom style="double">
        <color indexed="64"/>
      </bottom>
      <diagonal/>
    </border>
    <border>
      <left/>
      <right/>
      <top style="thin">
        <color indexed="64"/>
      </top>
      <bottom style="thin">
        <color indexed="64"/>
      </bottom>
      <diagonal/>
    </border>
    <border>
      <left/>
      <right style="double">
        <color indexed="64"/>
      </right>
      <top/>
      <bottom style="double">
        <color indexed="64"/>
      </bottom>
      <diagonal/>
    </border>
    <border>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75">
    <xf numFmtId="0" fontId="0" fillId="0" borderId="0" xfId="0"/>
    <xf numFmtId="0" fontId="0" fillId="2" borderId="0" xfId="0" applyFill="1" applyAlignment="1">
      <alignment horizontal="center" vertical="center" wrapText="1"/>
    </xf>
    <xf numFmtId="0" fontId="0" fillId="2" borderId="0" xfId="0" applyFill="1" applyAlignment="1">
      <alignment horizontal="justify" vertical="center" wrapText="1"/>
    </xf>
    <xf numFmtId="0" fontId="0" fillId="2" borderId="0" xfId="0" applyFill="1"/>
    <xf numFmtId="0" fontId="0" fillId="2" borderId="1" xfId="0" applyFill="1" applyBorder="1" applyAlignment="1">
      <alignment horizontal="center" vertical="center" wrapText="1"/>
    </xf>
    <xf numFmtId="0" fontId="0" fillId="2" borderId="2" xfId="0" applyFill="1" applyBorder="1" applyAlignment="1">
      <alignment horizontal="justify" vertical="center" wrapText="1"/>
    </xf>
    <xf numFmtId="0" fontId="2" fillId="2" borderId="3" xfId="0" applyFont="1" applyFill="1" applyBorder="1" applyAlignment="1">
      <alignment horizontal="center" vertical="center" wrapText="1"/>
    </xf>
    <xf numFmtId="0" fontId="0" fillId="2" borderId="4" xfId="0" applyFill="1" applyBorder="1" applyAlignment="1">
      <alignment horizontal="justify" vertical="center" wrapText="1"/>
    </xf>
    <xf numFmtId="0" fontId="0" fillId="2" borderId="3" xfId="0" applyFill="1" applyBorder="1" applyAlignment="1">
      <alignment horizontal="center" vertical="center" wrapText="1"/>
    </xf>
    <xf numFmtId="0" fontId="2" fillId="2" borderId="4"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justify" vertical="center" wrapText="1"/>
    </xf>
    <xf numFmtId="0" fontId="0" fillId="2" borderId="0" xfId="0" applyFill="1" applyProtection="1">
      <protection hidden="1"/>
    </xf>
    <xf numFmtId="0" fontId="2" fillId="2" borderId="7" xfId="0" applyFont="1" applyFill="1" applyBorder="1" applyAlignment="1" applyProtection="1">
      <alignment horizontal="center" vertical="center"/>
      <protection hidden="1"/>
    </xf>
    <xf numFmtId="0" fontId="0" fillId="2" borderId="7" xfId="0" applyFill="1" applyBorder="1" applyAlignment="1" applyProtection="1">
      <alignment horizontal="center"/>
      <protection locked="0"/>
    </xf>
    <xf numFmtId="0" fontId="0" fillId="2" borderId="7" xfId="0" applyFill="1" applyBorder="1" applyAlignment="1" applyProtection="1">
      <alignment horizontal="center" vertical="center"/>
      <protection hidden="1"/>
    </xf>
    <xf numFmtId="0" fontId="0" fillId="2" borderId="0" xfId="0" applyFill="1" applyAlignment="1" applyProtection="1">
      <alignment horizontal="center"/>
      <protection hidden="1"/>
    </xf>
    <xf numFmtId="0" fontId="0" fillId="2" borderId="8" xfId="0" applyFill="1" applyBorder="1" applyAlignment="1" applyProtection="1">
      <alignment horizontal="center"/>
      <protection locked="0"/>
    </xf>
    <xf numFmtId="0" fontId="5" fillId="2" borderId="0" xfId="0" applyFont="1" applyFill="1" applyBorder="1" applyAlignment="1" applyProtection="1">
      <alignment horizontal="center"/>
      <protection hidden="1"/>
    </xf>
    <xf numFmtId="0" fontId="3" fillId="2" borderId="0" xfId="0" applyFont="1" applyFill="1" applyBorder="1" applyAlignment="1" applyProtection="1">
      <alignment horizontal="center"/>
      <protection hidden="1"/>
    </xf>
    <xf numFmtId="0" fontId="0" fillId="2" borderId="7" xfId="0" applyFill="1" applyBorder="1" applyAlignment="1">
      <alignment horizontal="justify" vertical="center" wrapText="1"/>
    </xf>
    <xf numFmtId="49" fontId="8" fillId="2" borderId="9" xfId="0" applyNumberFormat="1" applyFont="1" applyFill="1" applyBorder="1" applyAlignment="1" applyProtection="1">
      <alignment horizontal="justify" vertical="center" wrapText="1"/>
      <protection hidden="1"/>
    </xf>
    <xf numFmtId="49" fontId="8" fillId="2" borderId="10" xfId="0" applyNumberFormat="1" applyFont="1" applyFill="1" applyBorder="1" applyAlignment="1" applyProtection="1">
      <alignment horizontal="justify" vertical="center" wrapText="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horizontal="center" vertical="center" wrapText="1"/>
      <protection hidden="1"/>
    </xf>
    <xf numFmtId="0" fontId="8" fillId="2" borderId="0" xfId="0" applyFont="1" applyFill="1" applyProtection="1">
      <protection hidden="1"/>
    </xf>
    <xf numFmtId="0" fontId="10" fillId="2" borderId="0" xfId="0" applyFont="1" applyFill="1" applyBorder="1" applyAlignment="1" applyProtection="1">
      <alignment horizontal="center" wrapText="1"/>
      <protection hidden="1"/>
    </xf>
    <xf numFmtId="0" fontId="8" fillId="2" borderId="11" xfId="0" applyFont="1" applyFill="1" applyBorder="1" applyAlignment="1" applyProtection="1">
      <alignment horizontal="center" vertical="center" wrapText="1"/>
      <protection hidden="1"/>
    </xf>
    <xf numFmtId="0" fontId="8" fillId="2" borderId="12" xfId="0" applyFont="1" applyFill="1" applyBorder="1" applyAlignment="1" applyProtection="1">
      <alignment horizontal="justify" vertical="center" wrapText="1"/>
      <protection hidden="1"/>
    </xf>
    <xf numFmtId="0" fontId="13" fillId="2" borderId="11" xfId="0" applyFont="1" applyFill="1" applyBorder="1" applyAlignment="1" applyProtection="1">
      <alignment horizontal="center" vertical="center" wrapText="1"/>
      <protection hidden="1"/>
    </xf>
    <xf numFmtId="0" fontId="13" fillId="2" borderId="12" xfId="0" applyFont="1" applyFill="1" applyBorder="1" applyAlignment="1" applyProtection="1">
      <alignment horizontal="center" vertical="center" wrapText="1"/>
      <protection hidden="1"/>
    </xf>
    <xf numFmtId="0" fontId="13" fillId="2" borderId="12" xfId="0" applyFont="1" applyFill="1" applyBorder="1" applyAlignment="1" applyProtection="1">
      <alignment horizontal="left" vertical="center" wrapText="1"/>
      <protection hidden="1"/>
    </xf>
    <xf numFmtId="0" fontId="8" fillId="2" borderId="11" xfId="0" applyFont="1" applyFill="1" applyBorder="1" applyAlignment="1" applyProtection="1">
      <alignment horizontal="left" vertical="center" wrapText="1"/>
      <protection hidden="1"/>
    </xf>
    <xf numFmtId="0" fontId="8" fillId="2" borderId="12" xfId="0" applyFont="1" applyFill="1" applyBorder="1" applyAlignment="1" applyProtection="1">
      <alignment horizontal="left" vertical="center" wrapText="1"/>
      <protection hidden="1"/>
    </xf>
    <xf numFmtId="0" fontId="10" fillId="2" borderId="11" xfId="0" applyFont="1" applyFill="1" applyBorder="1" applyAlignment="1" applyProtection="1">
      <alignment horizontal="center" vertical="center" wrapText="1"/>
      <protection hidden="1"/>
    </xf>
    <xf numFmtId="0" fontId="10" fillId="2" borderId="12" xfId="0" applyFont="1" applyFill="1" applyBorder="1" applyAlignment="1" applyProtection="1">
      <alignment horizontal="center" vertical="center" wrapText="1"/>
      <protection hidden="1"/>
    </xf>
    <xf numFmtId="0" fontId="8" fillId="2" borderId="13" xfId="0" applyFont="1" applyFill="1" applyBorder="1" applyAlignment="1" applyProtection="1">
      <alignment horizontal="center" vertical="center" wrapText="1"/>
      <protection hidden="1"/>
    </xf>
    <xf numFmtId="0" fontId="8" fillId="2" borderId="14" xfId="0" applyFont="1" applyFill="1" applyBorder="1" applyAlignment="1" applyProtection="1">
      <alignment horizontal="justify" vertical="center" wrapText="1"/>
      <protection hidden="1"/>
    </xf>
    <xf numFmtId="0" fontId="13" fillId="2" borderId="12" xfId="0" applyFont="1" applyFill="1" applyBorder="1" applyAlignment="1" applyProtection="1">
      <alignment horizontal="justify" vertical="center" wrapText="1"/>
      <protection hidden="1"/>
    </xf>
    <xf numFmtId="0" fontId="13" fillId="3" borderId="15" xfId="0" applyFont="1" applyFill="1" applyBorder="1" applyAlignment="1" applyProtection="1">
      <alignment horizontal="center" vertical="center" wrapText="1"/>
      <protection hidden="1"/>
    </xf>
    <xf numFmtId="0" fontId="13" fillId="3" borderId="16" xfId="0" applyFont="1" applyFill="1" applyBorder="1" applyAlignment="1" applyProtection="1">
      <alignment horizontal="left"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16"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justify"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left" vertical="center" wrapText="1"/>
      <protection hidden="1"/>
    </xf>
    <xf numFmtId="0" fontId="16" fillId="4" borderId="17" xfId="0" applyFont="1" applyFill="1" applyBorder="1" applyAlignment="1" applyProtection="1">
      <alignment horizontal="center" vertical="center" wrapText="1"/>
      <protection hidden="1"/>
    </xf>
    <xf numFmtId="0" fontId="16" fillId="4" borderId="18" xfId="0" applyFont="1" applyFill="1" applyBorder="1" applyAlignment="1" applyProtection="1">
      <alignment horizontal="left" vertical="center" wrapText="1"/>
      <protection hidden="1"/>
    </xf>
    <xf numFmtId="0" fontId="8" fillId="2" borderId="19" xfId="0" applyFont="1" applyFill="1" applyBorder="1" applyAlignment="1" applyProtection="1">
      <alignment horizontal="center" vertical="center" wrapText="1"/>
      <protection hidden="1"/>
    </xf>
    <xf numFmtId="0" fontId="8" fillId="2" borderId="20" xfId="0" applyFont="1" applyFill="1" applyBorder="1" applyAlignment="1" applyProtection="1">
      <alignment horizontal="justify" vertical="center" wrapText="1"/>
      <protection hidden="1"/>
    </xf>
    <xf numFmtId="0" fontId="16" fillId="2" borderId="12" xfId="0" applyFont="1" applyFill="1" applyBorder="1" applyAlignment="1" applyProtection="1">
      <alignment horizontal="left" vertical="center" wrapText="1"/>
      <protection hidden="1"/>
    </xf>
    <xf numFmtId="0" fontId="14" fillId="2" borderId="0" xfId="0" applyFont="1" applyFill="1" applyAlignment="1" applyProtection="1">
      <alignment horizontal="justify" vertical="center" wrapText="1"/>
      <protection hidden="1"/>
    </xf>
    <xf numFmtId="0" fontId="9" fillId="2" borderId="7" xfId="0" applyFont="1" applyFill="1" applyBorder="1" applyAlignment="1" applyProtection="1">
      <alignment horizontal="center" vertical="center" wrapText="1"/>
      <protection hidden="1"/>
    </xf>
    <xf numFmtId="1" fontId="10" fillId="2" borderId="0" xfId="0" applyNumberFormat="1" applyFont="1" applyFill="1" applyAlignment="1" applyProtection="1">
      <alignment wrapText="1"/>
      <protection hidden="1"/>
    </xf>
    <xf numFmtId="0" fontId="20" fillId="2" borderId="0" xfId="0" applyFont="1" applyFill="1" applyProtection="1">
      <protection hidden="1"/>
    </xf>
    <xf numFmtId="0" fontId="13" fillId="2" borderId="21" xfId="0" applyFont="1" applyFill="1" applyBorder="1" applyAlignment="1" applyProtection="1">
      <alignment horizontal="center" vertical="center" wrapText="1"/>
      <protection hidden="1"/>
    </xf>
    <xf numFmtId="0" fontId="8" fillId="2" borderId="22" xfId="0" applyFont="1" applyFill="1" applyBorder="1" applyAlignment="1" applyProtection="1">
      <alignment horizontal="center" vertical="center" wrapText="1"/>
      <protection hidden="1"/>
    </xf>
    <xf numFmtId="0" fontId="13" fillId="2" borderId="24" xfId="0" applyFont="1" applyFill="1" applyBorder="1" applyAlignment="1" applyProtection="1">
      <alignment vertical="center" wrapText="1"/>
      <protection hidden="1"/>
    </xf>
    <xf numFmtId="0" fontId="13" fillId="2" borderId="22" xfId="0" applyFont="1" applyFill="1" applyBorder="1" applyAlignment="1" applyProtection="1">
      <alignment vertical="center" wrapText="1"/>
      <protection hidden="1"/>
    </xf>
    <xf numFmtId="0" fontId="8" fillId="2" borderId="25"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left" vertical="center" wrapText="1"/>
      <protection hidden="1"/>
    </xf>
    <xf numFmtId="49" fontId="8" fillId="2" borderId="0" xfId="0" applyNumberFormat="1" applyFont="1" applyFill="1" applyBorder="1" applyAlignment="1" applyProtection="1">
      <alignment horizontal="justify" vertical="center" wrapText="1"/>
    </xf>
    <xf numFmtId="0" fontId="13" fillId="2" borderId="0" xfId="0" applyFont="1" applyFill="1" applyBorder="1" applyAlignment="1" applyProtection="1">
      <alignment horizontal="left" vertical="center" wrapText="1"/>
      <protection hidden="1"/>
    </xf>
    <xf numFmtId="0" fontId="13" fillId="2" borderId="0" xfId="0" applyFont="1" applyFill="1" applyAlignment="1" applyProtection="1">
      <alignment wrapText="1"/>
      <protection hidden="1"/>
    </xf>
    <xf numFmtId="0" fontId="13" fillId="4" borderId="0" xfId="0" applyFont="1" applyFill="1" applyAlignment="1" applyProtection="1">
      <alignment horizontal="left" vertical="top" wrapText="1"/>
      <protection hidden="1"/>
    </xf>
    <xf numFmtId="0" fontId="8" fillId="4" borderId="0" xfId="0" applyFont="1" applyFill="1" applyAlignment="1" applyProtection="1">
      <alignment horizontal="center"/>
      <protection hidden="1"/>
    </xf>
    <xf numFmtId="0" fontId="8" fillId="2" borderId="0" xfId="0" applyFont="1" applyFill="1" applyAlignment="1" applyProtection="1">
      <alignment horizontal="center"/>
      <protection hidden="1"/>
    </xf>
    <xf numFmtId="0" fontId="13" fillId="2" borderId="24" xfId="0" applyFont="1" applyFill="1" applyBorder="1" applyAlignment="1" applyProtection="1">
      <alignment horizontal="center" vertical="center" wrapText="1"/>
      <protection hidden="1"/>
    </xf>
    <xf numFmtId="0" fontId="13" fillId="2" borderId="22" xfId="0" applyFont="1" applyFill="1" applyBorder="1" applyAlignment="1" applyProtection="1">
      <alignment horizontal="center" vertical="center" wrapText="1"/>
      <protection hidden="1"/>
    </xf>
    <xf numFmtId="0" fontId="8" fillId="2" borderId="0" xfId="0" applyFont="1" applyFill="1" applyBorder="1" applyAlignment="1" applyProtection="1">
      <alignment horizontal="center" vertical="center" wrapText="1"/>
      <protection hidden="1"/>
    </xf>
    <xf numFmtId="0" fontId="13" fillId="2" borderId="7" xfId="0" applyFont="1" applyFill="1" applyBorder="1" applyAlignment="1" applyProtection="1">
      <alignment horizontal="center" vertical="center" wrapText="1"/>
      <protection hidden="1"/>
    </xf>
    <xf numFmtId="164" fontId="9" fillId="2" borderId="0" xfId="1" applyFont="1" applyFill="1" applyAlignment="1" applyProtection="1">
      <alignment vertical="center"/>
      <protection hidden="1"/>
    </xf>
    <xf numFmtId="0" fontId="9" fillId="2" borderId="0" xfId="0" applyFont="1" applyFill="1" applyProtection="1">
      <protection hidden="1"/>
    </xf>
    <xf numFmtId="0" fontId="21" fillId="2" borderId="7" xfId="0" applyFont="1" applyFill="1" applyBorder="1" applyAlignment="1" applyProtection="1">
      <alignment horizontal="center" vertical="center" wrapText="1"/>
      <protection hidden="1"/>
    </xf>
    <xf numFmtId="0" fontId="9" fillId="2" borderId="7" xfId="0" applyFont="1" applyFill="1" applyBorder="1" applyAlignment="1" applyProtection="1">
      <alignment horizontal="justify" vertical="center" wrapText="1"/>
      <protection hidden="1"/>
    </xf>
    <xf numFmtId="0" fontId="9" fillId="2" borderId="7" xfId="0" applyFont="1" applyFill="1" applyBorder="1" applyAlignment="1" applyProtection="1">
      <alignment horizontal="center" vertical="center"/>
      <protection hidden="1"/>
    </xf>
    <xf numFmtId="165" fontId="9" fillId="2" borderId="7" xfId="2" applyNumberFormat="1" applyFont="1" applyFill="1" applyBorder="1" applyAlignment="1" applyProtection="1">
      <alignment horizontal="center" vertical="center"/>
      <protection hidden="1"/>
    </xf>
    <xf numFmtId="165" fontId="21" fillId="2" borderId="7" xfId="2" applyNumberFormat="1" applyFont="1" applyFill="1" applyBorder="1" applyAlignment="1" applyProtection="1">
      <alignment horizontal="center" vertical="center"/>
      <protection hidden="1"/>
    </xf>
    <xf numFmtId="0" fontId="21" fillId="2" borderId="0" xfId="0" applyFont="1" applyFill="1" applyProtection="1">
      <protection hidden="1"/>
    </xf>
    <xf numFmtId="0" fontId="21" fillId="2" borderId="7" xfId="0" applyFont="1" applyFill="1" applyBorder="1" applyAlignment="1" applyProtection="1">
      <alignment horizontal="center" vertical="center"/>
      <protection hidden="1"/>
    </xf>
    <xf numFmtId="0" fontId="21" fillId="2" borderId="7" xfId="0" applyFont="1" applyFill="1" applyBorder="1" applyProtection="1">
      <protection hidden="1"/>
    </xf>
    <xf numFmtId="165" fontId="21" fillId="2" borderId="0" xfId="0" applyNumberFormat="1" applyFont="1" applyFill="1" applyProtection="1">
      <protection hidden="1"/>
    </xf>
    <xf numFmtId="49" fontId="9" fillId="2" borderId="7" xfId="0" applyNumberFormat="1" applyFont="1" applyFill="1" applyBorder="1" applyAlignment="1" applyProtection="1">
      <alignment horizontal="left" vertical="center" wrapText="1" indent="1"/>
      <protection hidden="1"/>
    </xf>
    <xf numFmtId="49" fontId="21" fillId="2" borderId="7" xfId="0" applyNumberFormat="1" applyFont="1" applyFill="1" applyBorder="1" applyAlignment="1" applyProtection="1">
      <alignment horizontal="left" vertical="center" wrapText="1"/>
      <protection hidden="1"/>
    </xf>
    <xf numFmtId="0" fontId="9" fillId="2" borderId="28" xfId="0" applyFont="1" applyFill="1" applyBorder="1" applyAlignment="1" applyProtection="1">
      <protection hidden="1"/>
    </xf>
    <xf numFmtId="0" fontId="21" fillId="2" borderId="7" xfId="0" applyFont="1" applyFill="1" applyBorder="1" applyAlignment="1" applyProtection="1">
      <alignment horizontal="center"/>
      <protection hidden="1"/>
    </xf>
    <xf numFmtId="0" fontId="21" fillId="2" borderId="28" xfId="0" applyFont="1" applyFill="1" applyBorder="1" applyAlignment="1" applyProtection="1">
      <alignment vertical="center" wrapText="1"/>
      <protection hidden="1"/>
    </xf>
    <xf numFmtId="0" fontId="21" fillId="0" borderId="7" xfId="0" applyFont="1" applyBorder="1" applyAlignment="1" applyProtection="1">
      <alignment vertical="center" wrapText="1"/>
      <protection hidden="1"/>
    </xf>
    <xf numFmtId="0" fontId="21" fillId="2" borderId="7" xfId="0" applyFont="1" applyFill="1" applyBorder="1" applyAlignment="1" applyProtection="1">
      <alignment horizontal="left" vertical="center" wrapText="1"/>
      <protection hidden="1"/>
    </xf>
    <xf numFmtId="0" fontId="9" fillId="2" borderId="7" xfId="0" applyFont="1" applyFill="1" applyBorder="1" applyProtection="1">
      <protection hidden="1"/>
    </xf>
    <xf numFmtId="0" fontId="9" fillId="2" borderId="0" xfId="0" applyFont="1" applyFill="1" applyBorder="1" applyAlignment="1" applyProtection="1">
      <alignment vertical="center" wrapText="1"/>
      <protection hidden="1"/>
    </xf>
    <xf numFmtId="0" fontId="9" fillId="2" borderId="0" xfId="0" applyFont="1" applyFill="1" applyBorder="1" applyAlignment="1" applyProtection="1">
      <alignment horizontal="justify" vertical="center" wrapText="1"/>
      <protection hidden="1"/>
    </xf>
    <xf numFmtId="0" fontId="9" fillId="2" borderId="0" xfId="0" applyFont="1" applyFill="1" applyAlignment="1" applyProtection="1">
      <alignment horizontal="center"/>
      <protection hidden="1"/>
    </xf>
    <xf numFmtId="0" fontId="9" fillId="2" borderId="0" xfId="0" applyFont="1" applyFill="1" applyBorder="1" applyProtection="1">
      <protection hidden="1"/>
    </xf>
    <xf numFmtId="165" fontId="9" fillId="2" borderId="0" xfId="2" applyNumberFormat="1" applyFont="1" applyFill="1" applyBorder="1" applyAlignment="1" applyProtection="1">
      <alignment horizontal="center" vertical="center"/>
      <protection hidden="1"/>
    </xf>
    <xf numFmtId="0" fontId="9" fillId="2" borderId="0" xfId="0" applyFont="1" applyFill="1" applyBorder="1" applyAlignment="1" applyProtection="1">
      <alignment horizontal="center" vertical="center" wrapText="1"/>
      <protection hidden="1"/>
    </xf>
    <xf numFmtId="0" fontId="21" fillId="2" borderId="29" xfId="0" applyFont="1" applyFill="1" applyBorder="1" applyAlignment="1" applyProtection="1">
      <alignment vertical="center"/>
      <protection hidden="1"/>
    </xf>
    <xf numFmtId="164" fontId="9" fillId="2" borderId="30" xfId="1" applyFont="1" applyFill="1" applyBorder="1" applyAlignment="1" applyProtection="1">
      <alignment vertical="center"/>
      <protection hidden="1"/>
    </xf>
    <xf numFmtId="0" fontId="21" fillId="2" borderId="31" xfId="0" applyFont="1" applyFill="1" applyBorder="1" applyAlignment="1" applyProtection="1">
      <alignment vertical="center"/>
      <protection hidden="1"/>
    </xf>
    <xf numFmtId="164" fontId="9" fillId="2" borderId="32" xfId="1" applyFont="1" applyFill="1" applyBorder="1" applyAlignment="1" applyProtection="1">
      <alignment vertical="center"/>
      <protection hidden="1"/>
    </xf>
    <xf numFmtId="0" fontId="21" fillId="2" borderId="33" xfId="0" applyFont="1" applyFill="1" applyBorder="1" applyAlignment="1" applyProtection="1">
      <alignment vertical="center"/>
      <protection hidden="1"/>
    </xf>
    <xf numFmtId="164" fontId="9" fillId="2" borderId="10" xfId="1" applyFont="1" applyFill="1" applyBorder="1" applyAlignment="1" applyProtection="1">
      <alignment vertical="center"/>
      <protection hidden="1"/>
    </xf>
    <xf numFmtId="0" fontId="21" fillId="2" borderId="34" xfId="0" applyFont="1" applyFill="1" applyBorder="1" applyAlignment="1" applyProtection="1">
      <alignment vertical="center"/>
      <protection hidden="1"/>
    </xf>
    <xf numFmtId="165" fontId="9" fillId="2" borderId="35" xfId="2" applyNumberFormat="1" applyFont="1" applyFill="1" applyBorder="1" applyAlignment="1" applyProtection="1">
      <alignment vertical="center"/>
      <protection hidden="1"/>
    </xf>
    <xf numFmtId="0" fontId="21" fillId="2" borderId="36" xfId="0" applyFont="1" applyFill="1" applyBorder="1" applyAlignment="1" applyProtection="1">
      <alignment vertical="center"/>
      <protection hidden="1"/>
    </xf>
    <xf numFmtId="165" fontId="9" fillId="2" borderId="37" xfId="2" applyNumberFormat="1" applyFont="1" applyFill="1" applyBorder="1" applyAlignment="1" applyProtection="1">
      <alignment vertical="center"/>
      <protection hidden="1"/>
    </xf>
    <xf numFmtId="0" fontId="21" fillId="3" borderId="7" xfId="0" applyFont="1" applyFill="1" applyBorder="1" applyAlignment="1" applyProtection="1">
      <alignment horizontal="center" vertical="center" wrapText="1"/>
      <protection hidden="1"/>
    </xf>
    <xf numFmtId="165" fontId="21" fillId="3" borderId="7" xfId="2" applyNumberFormat="1" applyFont="1" applyFill="1" applyBorder="1" applyAlignment="1" applyProtection="1">
      <alignment horizontal="center" vertical="center" wrapText="1"/>
      <protection hidden="1"/>
    </xf>
    <xf numFmtId="0" fontId="20" fillId="2" borderId="0" xfId="0" applyFont="1" applyFill="1" applyBorder="1" applyAlignment="1" applyProtection="1">
      <alignment horizontal="center"/>
      <protection hidden="1"/>
    </xf>
    <xf numFmtId="0" fontId="10" fillId="2" borderId="0" xfId="0" applyFont="1" applyFill="1" applyBorder="1" applyAlignment="1" applyProtection="1">
      <alignment horizontal="left" vertical="top" wrapText="1"/>
      <protection hidden="1"/>
    </xf>
    <xf numFmtId="0" fontId="10" fillId="2" borderId="38" xfId="0" applyFont="1" applyFill="1" applyBorder="1" applyAlignment="1" applyProtection="1">
      <alignment horizontal="center" vertical="center" wrapText="1"/>
      <protection hidden="1"/>
    </xf>
    <xf numFmtId="0" fontId="13" fillId="2" borderId="0" xfId="0" applyFont="1" applyFill="1" applyProtection="1">
      <protection hidden="1"/>
    </xf>
    <xf numFmtId="0" fontId="21" fillId="6" borderId="7" xfId="0" applyFont="1" applyFill="1" applyBorder="1" applyAlignment="1" applyProtection="1">
      <alignment horizontal="center" vertical="center"/>
      <protection hidden="1"/>
    </xf>
    <xf numFmtId="0" fontId="22" fillId="2" borderId="0" xfId="0" applyFont="1" applyFill="1" applyBorder="1" applyAlignment="1" applyProtection="1">
      <alignment vertical="center"/>
      <protection hidden="1"/>
    </xf>
    <xf numFmtId="0" fontId="8" fillId="2" borderId="0" xfId="0" applyFont="1" applyFill="1" applyBorder="1" applyProtection="1">
      <protection hidden="1"/>
    </xf>
    <xf numFmtId="0" fontId="8" fillId="3" borderId="39" xfId="0" applyFont="1" applyFill="1" applyBorder="1" applyProtection="1">
      <protection hidden="1"/>
    </xf>
    <xf numFmtId="0" fontId="23" fillId="2" borderId="0" xfId="0" applyFont="1" applyFill="1" applyProtection="1">
      <protection hidden="1"/>
    </xf>
    <xf numFmtId="0" fontId="8" fillId="2" borderId="0" xfId="0" applyFont="1" applyFill="1" applyBorder="1" applyAlignment="1" applyProtection="1">
      <alignment horizontal="center" vertical="center"/>
      <protection hidden="1"/>
    </xf>
    <xf numFmtId="1" fontId="13" fillId="2" borderId="0" xfId="0" applyNumberFormat="1" applyFont="1" applyFill="1" applyBorder="1" applyAlignment="1" applyProtection="1">
      <alignment horizontal="center" vertical="center"/>
      <protection hidden="1"/>
    </xf>
    <xf numFmtId="0" fontId="8" fillId="2" borderId="10" xfId="0" applyFont="1" applyFill="1" applyBorder="1" applyAlignment="1" applyProtection="1">
      <alignment horizontal="center" vertical="center" wrapText="1"/>
      <protection hidden="1"/>
    </xf>
    <xf numFmtId="0" fontId="18" fillId="5" borderId="40" xfId="0" applyFont="1" applyFill="1" applyBorder="1" applyAlignment="1" applyProtection="1">
      <alignment horizontal="center" vertical="center" wrapText="1"/>
      <protection hidden="1"/>
    </xf>
    <xf numFmtId="0" fontId="8" fillId="2" borderId="32" xfId="0" applyFont="1" applyFill="1" applyBorder="1" applyAlignment="1" applyProtection="1">
      <alignment horizontal="justify" vertical="center" wrapText="1"/>
      <protection hidden="1"/>
    </xf>
    <xf numFmtId="0" fontId="8" fillId="2" borderId="23" xfId="0" applyFont="1" applyFill="1" applyBorder="1" applyAlignment="1" applyProtection="1">
      <alignment horizontal="justify" vertical="center" wrapText="1"/>
      <protection hidden="1"/>
    </xf>
    <xf numFmtId="49" fontId="13" fillId="2" borderId="10" xfId="0" applyNumberFormat="1" applyFont="1" applyFill="1" applyBorder="1" applyAlignment="1" applyProtection="1">
      <alignment horizontal="justify" vertical="center" wrapText="1"/>
      <protection hidden="1"/>
    </xf>
    <xf numFmtId="1" fontId="13" fillId="7" borderId="9" xfId="0" applyNumberFormat="1" applyFont="1" applyFill="1" applyBorder="1" applyAlignment="1" applyProtection="1">
      <alignment horizontal="center" vertical="center" wrapText="1"/>
      <protection hidden="1"/>
    </xf>
    <xf numFmtId="1" fontId="13" fillId="2" borderId="9" xfId="0" applyNumberFormat="1" applyFont="1" applyFill="1" applyBorder="1" applyAlignment="1" applyProtection="1">
      <alignment horizontal="center" vertical="center" wrapText="1"/>
      <protection hidden="1"/>
    </xf>
    <xf numFmtId="0" fontId="13" fillId="0" borderId="41" xfId="0" applyFont="1" applyBorder="1" applyAlignment="1">
      <alignment vertical="center" wrapText="1"/>
    </xf>
    <xf numFmtId="0" fontId="13" fillId="2" borderId="0" xfId="0" applyFont="1" applyFill="1" applyBorder="1" applyAlignment="1" applyProtection="1">
      <alignment horizontal="center" vertical="center" wrapText="1"/>
      <protection hidden="1"/>
    </xf>
    <xf numFmtId="49" fontId="8" fillId="2" borderId="0" xfId="0" applyNumberFormat="1" applyFont="1" applyFill="1" applyBorder="1" applyAlignment="1" applyProtection="1">
      <alignment horizontal="justify" vertical="center" wrapText="1"/>
      <protection hidden="1"/>
    </xf>
    <xf numFmtId="1" fontId="13" fillId="2" borderId="0" xfId="0" applyNumberFormat="1" applyFont="1" applyFill="1" applyBorder="1" applyAlignment="1" applyProtection="1">
      <alignment horizontal="center" vertical="center" wrapText="1"/>
      <protection hidden="1"/>
    </xf>
    <xf numFmtId="49" fontId="13" fillId="2" borderId="0" xfId="0" applyNumberFormat="1" applyFont="1" applyFill="1" applyBorder="1" applyAlignment="1" applyProtection="1">
      <alignment horizontal="justify" vertical="center" wrapText="1"/>
      <protection hidden="1"/>
    </xf>
    <xf numFmtId="0" fontId="13" fillId="2" borderId="0" xfId="0" applyFont="1" applyFill="1" applyBorder="1" applyAlignment="1" applyProtection="1">
      <alignment vertical="center" wrapText="1"/>
      <protection hidden="1"/>
    </xf>
    <xf numFmtId="0" fontId="25" fillId="3" borderId="7" xfId="0" applyFont="1" applyFill="1" applyBorder="1" applyAlignment="1" applyProtection="1">
      <alignment horizontal="center" vertical="center" wrapText="1"/>
      <protection hidden="1"/>
    </xf>
    <xf numFmtId="0" fontId="25" fillId="2" borderId="42" xfId="0" applyFont="1" applyFill="1" applyBorder="1" applyAlignment="1" applyProtection="1">
      <alignment vertical="center"/>
      <protection hidden="1"/>
    </xf>
    <xf numFmtId="0" fontId="26" fillId="3" borderId="40" xfId="0" applyFont="1" applyFill="1" applyBorder="1" applyAlignment="1" applyProtection="1">
      <alignment horizontal="center" vertical="center"/>
      <protection hidden="1"/>
    </xf>
    <xf numFmtId="1" fontId="26" fillId="3" borderId="7" xfId="0" applyNumberFormat="1" applyFont="1" applyFill="1" applyBorder="1" applyAlignment="1" applyProtection="1">
      <alignment horizontal="center" vertical="center"/>
      <protection hidden="1"/>
    </xf>
    <xf numFmtId="1" fontId="25" fillId="3" borderId="43" xfId="0" applyNumberFormat="1" applyFont="1" applyFill="1" applyBorder="1" applyAlignment="1" applyProtection="1">
      <alignment horizontal="center" vertical="center"/>
      <protection hidden="1"/>
    </xf>
    <xf numFmtId="1" fontId="8" fillId="2" borderId="0" xfId="0" applyNumberFormat="1" applyFont="1" applyFill="1" applyAlignment="1" applyProtection="1">
      <alignment horizontal="center" vertical="center"/>
      <protection hidden="1"/>
    </xf>
    <xf numFmtId="1" fontId="8"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center"/>
      <protection hidden="1"/>
    </xf>
    <xf numFmtId="1" fontId="27" fillId="2" borderId="0" xfId="0" applyNumberFormat="1" applyFont="1" applyFill="1" applyBorder="1" applyAlignment="1" applyProtection="1">
      <alignment horizontal="center" vertical="center"/>
      <protection hidden="1"/>
    </xf>
    <xf numFmtId="1" fontId="23" fillId="2" borderId="0" xfId="0" applyNumberFormat="1" applyFont="1" applyFill="1" applyAlignment="1" applyProtection="1">
      <alignment horizontal="center" vertical="center"/>
      <protection hidden="1"/>
    </xf>
    <xf numFmtId="0" fontId="8" fillId="2" borderId="0" xfId="0" applyFont="1" applyFill="1" applyBorder="1" applyAlignment="1">
      <alignment horizontal="center" vertical="center"/>
    </xf>
    <xf numFmtId="0" fontId="8" fillId="5" borderId="39" xfId="0" applyFont="1" applyFill="1" applyBorder="1" applyProtection="1">
      <protection hidden="1"/>
    </xf>
    <xf numFmtId="0" fontId="13" fillId="0" borderId="44" xfId="0" applyFont="1" applyBorder="1" applyAlignment="1" applyProtection="1">
      <alignment horizontal="center" vertical="center" wrapText="1"/>
      <protection hidden="1"/>
    </xf>
    <xf numFmtId="0" fontId="13" fillId="0" borderId="45" xfId="0" applyFont="1" applyBorder="1" applyAlignment="1" applyProtection="1">
      <alignment horizontal="center" vertical="center" wrapText="1"/>
      <protection hidden="1"/>
    </xf>
    <xf numFmtId="1" fontId="13" fillId="0" borderId="45" xfId="0" applyNumberFormat="1" applyFont="1" applyBorder="1" applyAlignment="1" applyProtection="1">
      <alignment horizontal="center" vertical="center" wrapText="1"/>
      <protection hidden="1"/>
    </xf>
    <xf numFmtId="1" fontId="8" fillId="2" borderId="0" xfId="0" applyNumberFormat="1" applyFont="1" applyFill="1" applyAlignment="1" applyProtection="1">
      <alignment horizontal="center" vertical="center" wrapText="1"/>
      <protection hidden="1"/>
    </xf>
    <xf numFmtId="0" fontId="8" fillId="2" borderId="46" xfId="0" applyFont="1" applyFill="1" applyBorder="1" applyAlignment="1" applyProtection="1">
      <alignment horizontal="center" vertical="center" wrapText="1"/>
      <protection hidden="1"/>
    </xf>
    <xf numFmtId="0" fontId="8" fillId="0" borderId="47" xfId="0" applyFont="1" applyBorder="1" applyAlignment="1" applyProtection="1">
      <alignment horizontal="justify" vertical="center" wrapText="1"/>
      <protection hidden="1"/>
    </xf>
    <xf numFmtId="1" fontId="8" fillId="0" borderId="47" xfId="0" applyNumberFormat="1" applyFont="1" applyBorder="1" applyAlignment="1" applyProtection="1">
      <alignment horizontal="center" vertical="center" wrapText="1"/>
      <protection hidden="1"/>
    </xf>
    <xf numFmtId="0" fontId="8" fillId="0" borderId="47" xfId="0" applyFont="1" applyBorder="1" applyAlignment="1" applyProtection="1">
      <alignment horizontal="center" vertical="center" wrapText="1"/>
      <protection hidden="1"/>
    </xf>
    <xf numFmtId="49" fontId="13" fillId="4" borderId="9" xfId="0" applyNumberFormat="1" applyFont="1" applyFill="1" applyBorder="1" applyAlignment="1" applyProtection="1">
      <alignment horizontal="justify" vertical="center" wrapText="1"/>
      <protection hidden="1"/>
    </xf>
    <xf numFmtId="1" fontId="13" fillId="4" borderId="9" xfId="0" applyNumberFormat="1" applyFont="1" applyFill="1" applyBorder="1" applyAlignment="1" applyProtection="1">
      <alignment horizontal="center" vertical="center" wrapText="1"/>
      <protection hidden="1"/>
    </xf>
    <xf numFmtId="1" fontId="8" fillId="2" borderId="9" xfId="0" applyNumberFormat="1" applyFont="1" applyFill="1" applyBorder="1" applyAlignment="1" applyProtection="1">
      <alignment horizontal="center" vertical="center" wrapText="1"/>
      <protection hidden="1"/>
    </xf>
    <xf numFmtId="1" fontId="13" fillId="5" borderId="9" xfId="0" applyNumberFormat="1" applyFont="1" applyFill="1" applyBorder="1" applyAlignment="1" applyProtection="1">
      <alignment horizontal="center" vertical="center" wrapText="1"/>
      <protection hidden="1"/>
    </xf>
    <xf numFmtId="1" fontId="8" fillId="2" borderId="0" xfId="0" applyNumberFormat="1" applyFont="1" applyFill="1" applyProtection="1">
      <protection hidden="1"/>
    </xf>
    <xf numFmtId="1" fontId="8" fillId="4" borderId="9" xfId="0" applyNumberFormat="1" applyFont="1" applyFill="1" applyBorder="1" applyAlignment="1" applyProtection="1">
      <alignment horizontal="center" vertical="center" wrapText="1"/>
      <protection hidden="1"/>
    </xf>
    <xf numFmtId="1" fontId="8" fillId="2" borderId="0" xfId="0" applyNumberFormat="1" applyFont="1" applyFill="1" applyBorder="1" applyAlignment="1" applyProtection="1">
      <alignment horizontal="center"/>
      <protection hidden="1"/>
    </xf>
    <xf numFmtId="164" fontId="20" fillId="2" borderId="0" xfId="1" applyFont="1" applyFill="1" applyBorder="1" applyAlignment="1" applyProtection="1">
      <alignment horizontal="center" vertical="center"/>
      <protection hidden="1"/>
    </xf>
    <xf numFmtId="1" fontId="8" fillId="2" borderId="0" xfId="0" applyNumberFormat="1" applyFont="1" applyFill="1" applyBorder="1" applyAlignment="1" applyProtection="1">
      <alignment horizontal="center" vertical="center" wrapText="1"/>
      <protection hidden="1"/>
    </xf>
    <xf numFmtId="165" fontId="13" fillId="2" borderId="0" xfId="2" applyNumberFormat="1" applyFont="1" applyFill="1" applyBorder="1" applyAlignment="1" applyProtection="1">
      <alignment horizontal="center" vertical="center" wrapText="1"/>
      <protection hidden="1"/>
    </xf>
    <xf numFmtId="9" fontId="8" fillId="0" borderId="47" xfId="2" applyFont="1" applyBorder="1" applyAlignment="1" applyProtection="1">
      <alignment horizontal="center" vertical="center" wrapText="1"/>
      <protection hidden="1"/>
    </xf>
    <xf numFmtId="165" fontId="13" fillId="4" borderId="9" xfId="2" applyNumberFormat="1" applyFont="1" applyFill="1" applyBorder="1" applyAlignment="1" applyProtection="1">
      <alignment horizontal="center" vertical="center" wrapText="1"/>
      <protection hidden="1"/>
    </xf>
    <xf numFmtId="165" fontId="13" fillId="2" borderId="9" xfId="2" applyNumberFormat="1" applyFont="1" applyFill="1" applyBorder="1" applyAlignment="1" applyProtection="1">
      <alignment horizontal="center" vertical="center" wrapText="1"/>
      <protection hidden="1"/>
    </xf>
    <xf numFmtId="1" fontId="8" fillId="2" borderId="48" xfId="0" applyNumberFormat="1" applyFont="1" applyFill="1" applyBorder="1" applyAlignment="1" applyProtection="1">
      <alignment horizontal="center" vertical="center" wrapText="1"/>
      <protection hidden="1"/>
    </xf>
    <xf numFmtId="49" fontId="8" fillId="2" borderId="28" xfId="0" applyNumberFormat="1" applyFont="1" applyFill="1" applyBorder="1" applyAlignment="1" applyProtection="1">
      <alignment horizontal="justify" vertical="center" wrapText="1"/>
      <protection hidden="1"/>
    </xf>
    <xf numFmtId="1" fontId="13" fillId="2" borderId="28" xfId="0" applyNumberFormat="1" applyFont="1" applyFill="1" applyBorder="1" applyAlignment="1" applyProtection="1">
      <alignment horizontal="center" vertical="center" wrapText="1"/>
      <protection hidden="1"/>
    </xf>
    <xf numFmtId="1" fontId="8" fillId="2" borderId="28" xfId="0" applyNumberFormat="1" applyFont="1" applyFill="1" applyBorder="1" applyAlignment="1" applyProtection="1">
      <alignment horizontal="center" vertical="center" wrapText="1"/>
      <protection hidden="1"/>
    </xf>
    <xf numFmtId="165" fontId="13" fillId="2" borderId="49" xfId="2" applyNumberFormat="1" applyFont="1" applyFill="1" applyBorder="1" applyAlignment="1" applyProtection="1">
      <alignment horizontal="center" vertical="center" wrapText="1"/>
      <protection hidden="1"/>
    </xf>
    <xf numFmtId="1" fontId="30" fillId="3" borderId="50" xfId="0" applyNumberFormat="1" applyFont="1" applyFill="1" applyBorder="1" applyAlignment="1" applyProtection="1">
      <alignment horizontal="center" vertical="center"/>
      <protection hidden="1"/>
    </xf>
    <xf numFmtId="165" fontId="25" fillId="3" borderId="50" xfId="2" applyNumberFormat="1" applyFont="1" applyFill="1" applyBorder="1" applyAlignment="1" applyProtection="1">
      <alignment horizontal="center" vertical="center"/>
      <protection hidden="1"/>
    </xf>
    <xf numFmtId="49" fontId="9" fillId="4" borderId="7" xfId="0" applyNumberFormat="1" applyFont="1" applyFill="1" applyBorder="1" applyAlignment="1" applyProtection="1">
      <alignment horizontal="left" vertical="center" wrapText="1" indent="1"/>
      <protection hidden="1"/>
    </xf>
    <xf numFmtId="0" fontId="9" fillId="4" borderId="7" xfId="0" applyFont="1" applyFill="1" applyBorder="1" applyAlignment="1" applyProtection="1">
      <alignment horizontal="center" vertical="center"/>
      <protection hidden="1"/>
    </xf>
    <xf numFmtId="165" fontId="9" fillId="4" borderId="7" xfId="2" applyNumberFormat="1" applyFont="1" applyFill="1" applyBorder="1" applyAlignment="1" applyProtection="1">
      <alignment horizontal="center" vertical="center"/>
      <protection hidden="1"/>
    </xf>
    <xf numFmtId="165" fontId="21" fillId="4" borderId="7" xfId="2" applyNumberFormat="1" applyFont="1" applyFill="1" applyBorder="1" applyAlignment="1" applyProtection="1">
      <alignment horizontal="center" vertical="center"/>
      <protection hidden="1"/>
    </xf>
    <xf numFmtId="0" fontId="13" fillId="2" borderId="0" xfId="0" applyFont="1" applyFill="1" applyBorder="1" applyAlignment="1">
      <alignment vertical="center"/>
    </xf>
    <xf numFmtId="49" fontId="13" fillId="2" borderId="0" xfId="0" applyNumberFormat="1" applyFont="1" applyFill="1" applyBorder="1" applyAlignment="1" applyProtection="1">
      <alignment horizontal="left" vertical="center" wrapText="1"/>
      <protection hidden="1"/>
    </xf>
    <xf numFmtId="49" fontId="8" fillId="4" borderId="10" xfId="0" applyNumberFormat="1" applyFont="1" applyFill="1" applyBorder="1" applyAlignment="1" applyProtection="1">
      <alignment horizontal="justify" vertical="center" wrapText="1"/>
      <protection hidden="1"/>
    </xf>
    <xf numFmtId="49" fontId="8" fillId="4" borderId="9" xfId="0" applyNumberFormat="1" applyFont="1" applyFill="1" applyBorder="1" applyAlignment="1" applyProtection="1">
      <alignment horizontal="justify" vertical="center" wrapText="1"/>
      <protection hidden="1"/>
    </xf>
    <xf numFmtId="49" fontId="9" fillId="0" borderId="7" xfId="0" applyNumberFormat="1" applyFont="1" applyFill="1" applyBorder="1" applyAlignment="1" applyProtection="1">
      <alignment horizontal="left" vertical="center" wrapText="1" indent="1"/>
      <protection hidden="1"/>
    </xf>
    <xf numFmtId="0" fontId="13" fillId="2" borderId="24" xfId="0" applyFont="1" applyFill="1" applyBorder="1" applyAlignment="1" applyProtection="1">
      <alignment horizontal="center" vertical="center" wrapText="1"/>
      <protection hidden="1"/>
    </xf>
    <xf numFmtId="0" fontId="8" fillId="2" borderId="24" xfId="0" applyFont="1" applyFill="1" applyBorder="1" applyAlignment="1" applyProtection="1">
      <alignment horizontal="center" vertical="center" wrapText="1"/>
      <protection hidden="1"/>
    </xf>
    <xf numFmtId="49" fontId="9" fillId="2" borderId="7" xfId="0" applyNumberFormat="1" applyFont="1" applyFill="1" applyBorder="1" applyAlignment="1" applyProtection="1">
      <alignment vertical="center" wrapText="1"/>
      <protection hidden="1"/>
    </xf>
    <xf numFmtId="49" fontId="9" fillId="2" borderId="7" xfId="0" applyNumberFormat="1" applyFont="1" applyFill="1" applyBorder="1" applyAlignment="1" applyProtection="1">
      <alignment horizontal="left" vertical="center" wrapText="1"/>
      <protection hidden="1"/>
    </xf>
    <xf numFmtId="49" fontId="8" fillId="2" borderId="7" xfId="0" applyNumberFormat="1" applyFont="1" applyFill="1" applyBorder="1" applyAlignment="1" applyProtection="1">
      <alignment vertical="center" wrapText="1"/>
      <protection hidden="1"/>
    </xf>
    <xf numFmtId="49" fontId="8" fillId="2" borderId="57" xfId="0" applyNumberFormat="1" applyFont="1" applyFill="1" applyBorder="1" applyAlignment="1" applyProtection="1">
      <alignment horizontal="justify" vertical="center" wrapText="1"/>
      <protection hidden="1"/>
    </xf>
    <xf numFmtId="165" fontId="13" fillId="2" borderId="58" xfId="2" applyNumberFormat="1" applyFont="1" applyFill="1" applyBorder="1" applyAlignment="1" applyProtection="1">
      <alignment horizontal="center" vertical="center" wrapText="1"/>
      <protection hidden="1"/>
    </xf>
    <xf numFmtId="49" fontId="8" fillId="2" borderId="26" xfId="0" applyNumberFormat="1" applyFont="1" applyFill="1" applyBorder="1" applyAlignment="1" applyProtection="1">
      <alignment horizontal="justify" vertical="center" wrapText="1"/>
      <protection hidden="1"/>
    </xf>
    <xf numFmtId="1" fontId="13" fillId="2" borderId="57" xfId="0" applyNumberFormat="1" applyFont="1" applyFill="1" applyBorder="1" applyAlignment="1" applyProtection="1">
      <alignment horizontal="center" vertical="center" wrapText="1"/>
      <protection hidden="1"/>
    </xf>
    <xf numFmtId="1" fontId="13" fillId="5" borderId="57" xfId="0" applyNumberFormat="1" applyFont="1" applyFill="1" applyBorder="1" applyAlignment="1" applyProtection="1">
      <alignment horizontal="center" vertical="center" wrapText="1"/>
      <protection hidden="1"/>
    </xf>
    <xf numFmtId="1" fontId="8" fillId="2" borderId="59" xfId="0" applyNumberFormat="1" applyFont="1" applyFill="1" applyBorder="1" applyAlignment="1" applyProtection="1">
      <alignment horizontal="center" vertical="center" wrapText="1"/>
      <protection hidden="1"/>
    </xf>
    <xf numFmtId="165" fontId="13" fillId="2" borderId="57" xfId="2" applyNumberFormat="1" applyFont="1" applyFill="1" applyBorder="1" applyAlignment="1" applyProtection="1">
      <alignment horizontal="center" vertical="center" wrapText="1"/>
      <protection hidden="1"/>
    </xf>
    <xf numFmtId="1" fontId="13" fillId="2" borderId="60" xfId="0" applyNumberFormat="1" applyFont="1" applyFill="1" applyBorder="1" applyAlignment="1" applyProtection="1">
      <alignment horizontal="center" vertical="center" wrapText="1"/>
      <protection hidden="1"/>
    </xf>
    <xf numFmtId="1" fontId="8" fillId="2" borderId="60" xfId="0" applyNumberFormat="1" applyFont="1" applyFill="1" applyBorder="1" applyAlignment="1" applyProtection="1">
      <alignment horizontal="center" vertical="center" wrapText="1"/>
      <protection hidden="1"/>
    </xf>
    <xf numFmtId="0" fontId="13" fillId="2" borderId="61" xfId="0" applyFont="1" applyFill="1" applyBorder="1" applyAlignment="1" applyProtection="1">
      <alignment horizontal="center" vertical="center" wrapText="1"/>
      <protection hidden="1"/>
    </xf>
    <xf numFmtId="0" fontId="13" fillId="2" borderId="19" xfId="0" applyFont="1" applyFill="1" applyBorder="1" applyAlignment="1" applyProtection="1">
      <alignment horizontal="justify" vertical="center" wrapText="1"/>
      <protection hidden="1"/>
    </xf>
    <xf numFmtId="49" fontId="13" fillId="2" borderId="56" xfId="0" applyNumberFormat="1" applyFont="1" applyFill="1" applyBorder="1" applyAlignment="1" applyProtection="1">
      <alignment horizontal="left" vertical="center" wrapText="1"/>
      <protection hidden="1"/>
    </xf>
    <xf numFmtId="49" fontId="8" fillId="2" borderId="56" xfId="0" applyNumberFormat="1" applyFont="1" applyFill="1" applyBorder="1" applyAlignment="1" applyProtection="1">
      <alignment horizontal="left" vertical="center" wrapText="1"/>
      <protection hidden="1"/>
    </xf>
    <xf numFmtId="49" fontId="13" fillId="2" borderId="56" xfId="0" applyNumberFormat="1" applyFont="1" applyFill="1" applyBorder="1" applyAlignment="1" applyProtection="1">
      <alignment horizontal="justify" vertical="center" wrapText="1"/>
      <protection hidden="1"/>
    </xf>
    <xf numFmtId="49" fontId="8" fillId="2" borderId="39" xfId="0" applyNumberFormat="1" applyFont="1" applyFill="1" applyBorder="1" applyAlignment="1" applyProtection="1">
      <alignment horizontal="left" vertical="center" wrapText="1"/>
      <protection hidden="1"/>
    </xf>
    <xf numFmtId="49" fontId="8" fillId="0" borderId="39" xfId="0" applyNumberFormat="1" applyFont="1" applyFill="1" applyBorder="1" applyAlignment="1" applyProtection="1">
      <alignment vertical="center" wrapText="1"/>
      <protection hidden="1"/>
    </xf>
    <xf numFmtId="49" fontId="8" fillId="2" borderId="39" xfId="0" applyNumberFormat="1" applyFont="1" applyFill="1" applyBorder="1" applyAlignment="1" applyProtection="1">
      <alignment vertical="center" wrapText="1"/>
      <protection hidden="1"/>
    </xf>
    <xf numFmtId="49" fontId="8" fillId="2" borderId="56" xfId="0" applyNumberFormat="1" applyFont="1" applyFill="1" applyBorder="1" applyAlignment="1" applyProtection="1">
      <alignment horizontal="justify" vertical="center" wrapText="1"/>
      <protection hidden="1"/>
    </xf>
    <xf numFmtId="49" fontId="13" fillId="2" borderId="39" xfId="0" applyNumberFormat="1" applyFont="1" applyFill="1" applyBorder="1" applyAlignment="1" applyProtection="1">
      <alignment horizontal="justify" vertical="center" wrapText="1"/>
      <protection hidden="1"/>
    </xf>
    <xf numFmtId="0" fontId="18" fillId="5" borderId="50" xfId="0" applyFont="1" applyFill="1" applyBorder="1" applyAlignment="1" applyProtection="1">
      <alignment horizontal="center" vertical="center" wrapText="1"/>
      <protection hidden="1"/>
    </xf>
    <xf numFmtId="49" fontId="13" fillId="2" borderId="62" xfId="0" applyNumberFormat="1" applyFont="1" applyFill="1" applyBorder="1" applyAlignment="1" applyProtection="1">
      <alignment horizontal="justify" vertical="center" wrapText="1"/>
      <protection hidden="1"/>
    </xf>
    <xf numFmtId="49" fontId="8" fillId="2" borderId="63" xfId="0" applyNumberFormat="1" applyFont="1" applyFill="1" applyBorder="1" applyAlignment="1" applyProtection="1">
      <alignment horizontal="justify" vertical="center" wrapText="1"/>
      <protection hidden="1"/>
    </xf>
    <xf numFmtId="49" fontId="8" fillId="2" borderId="60" xfId="0" applyNumberFormat="1" applyFont="1" applyFill="1" applyBorder="1" applyAlignment="1" applyProtection="1">
      <alignment horizontal="justify" vertical="center" wrapText="1"/>
      <protection locked="0"/>
    </xf>
    <xf numFmtId="49" fontId="8" fillId="2" borderId="60" xfId="0" applyNumberFormat="1" applyFont="1" applyFill="1" applyBorder="1" applyAlignment="1" applyProtection="1">
      <alignment horizontal="justify" vertical="center" wrapText="1"/>
    </xf>
    <xf numFmtId="49" fontId="8" fillId="2" borderId="63" xfId="0" applyNumberFormat="1" applyFont="1" applyFill="1" applyBorder="1" applyAlignment="1" applyProtection="1">
      <alignment horizontal="justify" vertical="center" wrapText="1"/>
    </xf>
    <xf numFmtId="49" fontId="8" fillId="2" borderId="63" xfId="0" applyNumberFormat="1" applyFont="1" applyFill="1" applyBorder="1" applyAlignment="1" applyProtection="1">
      <alignment horizontal="justify" vertical="center" wrapText="1"/>
      <protection locked="0"/>
    </xf>
    <xf numFmtId="49" fontId="8" fillId="2" borderId="25" xfId="0" applyNumberFormat="1" applyFont="1" applyFill="1" applyBorder="1" applyAlignment="1" applyProtection="1">
      <alignment horizontal="justify" vertical="center" wrapText="1"/>
    </xf>
    <xf numFmtId="49" fontId="21" fillId="2" borderId="39" xfId="0" applyNumberFormat="1" applyFont="1" applyFill="1" applyBorder="1" applyAlignment="1" applyProtection="1">
      <alignment horizontal="justify" vertical="center" wrapText="1"/>
      <protection hidden="1"/>
    </xf>
    <xf numFmtId="49" fontId="9" fillId="2" borderId="39" xfId="0" applyNumberFormat="1" applyFont="1" applyFill="1" applyBorder="1" applyAlignment="1" applyProtection="1">
      <alignment horizontal="left" vertical="center" wrapText="1" indent="1"/>
      <protection hidden="1"/>
    </xf>
    <xf numFmtId="0" fontId="9" fillId="2" borderId="39" xfId="0" applyFont="1" applyFill="1" applyBorder="1" applyAlignment="1" applyProtection="1">
      <alignment horizontal="justify" vertical="center" wrapText="1"/>
      <protection hidden="1"/>
    </xf>
    <xf numFmtId="49" fontId="21" fillId="2" borderId="39" xfId="0" applyNumberFormat="1" applyFont="1" applyFill="1" applyBorder="1" applyAlignment="1" applyProtection="1">
      <alignment horizontal="left" vertical="center" wrapText="1"/>
      <protection hidden="1"/>
    </xf>
    <xf numFmtId="0" fontId="9" fillId="0" borderId="39" xfId="0" applyFont="1" applyFill="1" applyBorder="1" applyAlignment="1" applyProtection="1">
      <alignment horizontal="left" vertical="center" wrapText="1" indent="1"/>
      <protection hidden="1"/>
    </xf>
    <xf numFmtId="1" fontId="13" fillId="2" borderId="11" xfId="0" applyNumberFormat="1" applyFont="1" applyFill="1" applyBorder="1" applyAlignment="1" applyProtection="1">
      <alignment horizontal="center" vertical="center" wrapText="1"/>
      <protection hidden="1"/>
    </xf>
    <xf numFmtId="1" fontId="13" fillId="2" borderId="48" xfId="0" applyNumberFormat="1" applyFont="1" applyFill="1" applyBorder="1" applyAlignment="1" applyProtection="1">
      <alignment horizontal="center" vertical="center" wrapText="1"/>
      <protection hidden="1"/>
    </xf>
    <xf numFmtId="49" fontId="9" fillId="2" borderId="39" xfId="0" applyNumberFormat="1" applyFont="1" applyFill="1" applyBorder="1" applyAlignment="1" applyProtection="1">
      <alignment horizontal="left" vertical="center" wrapText="1"/>
      <protection hidden="1"/>
    </xf>
    <xf numFmtId="49" fontId="9" fillId="0" borderId="39" xfId="0" applyNumberFormat="1" applyFont="1" applyFill="1" applyBorder="1" applyAlignment="1" applyProtection="1">
      <alignment vertical="center" wrapText="1"/>
      <protection hidden="1"/>
    </xf>
    <xf numFmtId="49" fontId="9" fillId="2" borderId="39" xfId="0" applyNumberFormat="1" applyFont="1" applyFill="1" applyBorder="1" applyAlignment="1" applyProtection="1">
      <alignment vertical="center" wrapText="1"/>
      <protection hidden="1"/>
    </xf>
    <xf numFmtId="49" fontId="21" fillId="2" borderId="56" xfId="0" applyNumberFormat="1" applyFont="1" applyFill="1" applyBorder="1" applyAlignment="1" applyProtection="1">
      <alignment horizontal="justify" vertical="center" wrapText="1"/>
      <protection hidden="1"/>
    </xf>
    <xf numFmtId="0" fontId="4" fillId="2" borderId="3"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11" fillId="2" borderId="51" xfId="0" applyFont="1" applyFill="1" applyBorder="1" applyAlignment="1" applyProtection="1">
      <alignment horizontal="center" vertical="center" wrapText="1"/>
      <protection hidden="1"/>
    </xf>
    <xf numFmtId="0" fontId="12" fillId="0" borderId="51" xfId="0" applyFont="1" applyBorder="1" applyAlignment="1">
      <alignment vertical="center" wrapText="1"/>
    </xf>
    <xf numFmtId="0" fontId="10" fillId="2" borderId="11" xfId="0" applyFont="1" applyFill="1" applyBorder="1" applyAlignment="1" applyProtection="1">
      <alignment horizontal="center" vertical="center" wrapText="1"/>
      <protection hidden="1"/>
    </xf>
    <xf numFmtId="0" fontId="10" fillId="2" borderId="12" xfId="0" applyFont="1" applyFill="1" applyBorder="1" applyAlignment="1" applyProtection="1">
      <alignment horizontal="center" vertical="center" wrapText="1"/>
      <protection hidden="1"/>
    </xf>
    <xf numFmtId="0" fontId="14" fillId="3" borderId="52" xfId="0" applyFont="1" applyFill="1" applyBorder="1" applyAlignment="1" applyProtection="1">
      <alignment horizontal="center" vertical="center" wrapText="1"/>
      <protection hidden="1"/>
    </xf>
    <xf numFmtId="0" fontId="14" fillId="3" borderId="53" xfId="0" applyFont="1" applyFill="1" applyBorder="1" applyAlignment="1" applyProtection="1">
      <alignment horizontal="center" vertical="center" wrapText="1"/>
      <protection hidden="1"/>
    </xf>
    <xf numFmtId="0" fontId="10" fillId="8" borderId="52" xfId="0" applyFont="1" applyFill="1" applyBorder="1" applyAlignment="1" applyProtection="1">
      <alignment horizontal="center" vertical="center" wrapText="1"/>
      <protection hidden="1"/>
    </xf>
    <xf numFmtId="0" fontId="10" fillId="8" borderId="53" xfId="0" applyFont="1" applyFill="1" applyBorder="1" applyAlignment="1" applyProtection="1">
      <alignment horizontal="center" vertical="center" wrapText="1"/>
      <protection hidden="1"/>
    </xf>
    <xf numFmtId="0" fontId="8" fillId="2" borderId="11" xfId="0" applyFont="1" applyFill="1" applyBorder="1" applyAlignment="1" applyProtection="1">
      <alignment horizontal="left" vertical="center" wrapText="1"/>
      <protection hidden="1"/>
    </xf>
    <xf numFmtId="0" fontId="8" fillId="2" borderId="12" xfId="0" applyFont="1" applyFill="1" applyBorder="1" applyAlignment="1" applyProtection="1">
      <alignment horizontal="left" vertical="center" wrapText="1"/>
      <protection hidden="1"/>
    </xf>
    <xf numFmtId="0" fontId="11" fillId="2" borderId="8" xfId="0" applyFont="1" applyFill="1" applyBorder="1" applyAlignment="1" applyProtection="1">
      <alignment horizontal="center" vertical="center" wrapText="1"/>
      <protection hidden="1"/>
    </xf>
    <xf numFmtId="0" fontId="12" fillId="0" borderId="8" xfId="0" applyFont="1" applyBorder="1" applyAlignment="1">
      <alignment vertical="center" wrapText="1"/>
    </xf>
    <xf numFmtId="0" fontId="19" fillId="6" borderId="39" xfId="0" applyFont="1" applyFill="1" applyBorder="1" applyAlignment="1" applyProtection="1">
      <alignment horizontal="center" vertical="center" wrapText="1"/>
      <protection locked="0"/>
    </xf>
    <xf numFmtId="0" fontId="19" fillId="6" borderId="40"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left" vertical="center" wrapText="1"/>
      <protection hidden="1"/>
    </xf>
    <xf numFmtId="0" fontId="13" fillId="2" borderId="12" xfId="0" applyFont="1" applyFill="1" applyBorder="1" applyAlignment="1" applyProtection="1">
      <alignment horizontal="left" vertical="center" wrapText="1"/>
      <protection hidden="1"/>
    </xf>
    <xf numFmtId="0" fontId="14" fillId="2" borderId="52" xfId="0" applyFont="1" applyFill="1" applyBorder="1" applyAlignment="1" applyProtection="1">
      <alignment horizontal="center" vertical="center" wrapText="1"/>
      <protection hidden="1"/>
    </xf>
    <xf numFmtId="0" fontId="14" fillId="2" borderId="53" xfId="0" applyFont="1" applyFill="1" applyBorder="1" applyAlignment="1" applyProtection="1">
      <alignment horizontal="center" vertical="center" wrapText="1"/>
      <protection hidden="1"/>
    </xf>
    <xf numFmtId="0" fontId="2" fillId="2" borderId="13" xfId="0" applyFont="1" applyFill="1" applyBorder="1" applyAlignment="1" applyProtection="1">
      <alignment horizontal="left" vertical="center" wrapText="1" indent="1"/>
      <protection hidden="1"/>
    </xf>
    <xf numFmtId="0" fontId="2" fillId="2" borderId="14" xfId="0" applyFont="1" applyFill="1" applyBorder="1" applyAlignment="1" applyProtection="1">
      <alignment horizontal="left" vertical="center" wrapText="1" indent="1"/>
      <protection hidden="1"/>
    </xf>
    <xf numFmtId="0" fontId="2" fillId="2" borderId="11" xfId="0" applyFont="1" applyFill="1" applyBorder="1" applyAlignment="1" applyProtection="1">
      <alignment horizontal="left" vertical="center" wrapText="1" indent="1"/>
      <protection hidden="1"/>
    </xf>
    <xf numFmtId="0" fontId="2" fillId="2" borderId="12" xfId="0" applyFont="1" applyFill="1" applyBorder="1" applyAlignment="1" applyProtection="1">
      <alignment horizontal="left" vertical="center" wrapText="1" indent="1"/>
      <protection hidden="1"/>
    </xf>
    <xf numFmtId="0" fontId="2" fillId="2" borderId="19" xfId="0" applyFont="1" applyFill="1" applyBorder="1" applyAlignment="1" applyProtection="1">
      <alignment horizontal="left" vertical="center" wrapText="1" indent="1"/>
      <protection hidden="1"/>
    </xf>
    <xf numFmtId="0" fontId="2" fillId="2" borderId="20" xfId="0" applyFont="1" applyFill="1" applyBorder="1" applyAlignment="1" applyProtection="1">
      <alignment horizontal="left" vertical="center" wrapText="1" indent="1"/>
      <protection hidden="1"/>
    </xf>
    <xf numFmtId="0" fontId="13" fillId="2" borderId="24" xfId="0" applyFont="1" applyFill="1" applyBorder="1" applyAlignment="1" applyProtection="1">
      <alignment horizontal="center" vertical="center" wrapText="1"/>
      <protection hidden="1"/>
    </xf>
    <xf numFmtId="0" fontId="13" fillId="2" borderId="27" xfId="0" applyFont="1" applyFill="1" applyBorder="1" applyAlignment="1" applyProtection="1">
      <alignment horizontal="center" vertical="center" wrapText="1"/>
      <protection hidden="1"/>
    </xf>
    <xf numFmtId="0" fontId="13" fillId="2" borderId="24"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8" xfId="0" applyFont="1" applyFill="1" applyBorder="1" applyAlignment="1">
      <alignment horizontal="center" vertical="center"/>
    </xf>
    <xf numFmtId="0" fontId="22" fillId="2" borderId="54" xfId="0" applyFont="1" applyFill="1" applyBorder="1" applyAlignment="1" applyProtection="1">
      <alignment horizontal="center" vertical="center" wrapText="1"/>
      <protection hidden="1"/>
    </xf>
    <xf numFmtId="0" fontId="13" fillId="2" borderId="22" xfId="0" applyFont="1" applyFill="1" applyBorder="1" applyAlignment="1" applyProtection="1">
      <alignment horizontal="center" vertical="center" wrapText="1"/>
      <protection hidden="1"/>
    </xf>
    <xf numFmtId="0" fontId="21" fillId="2" borderId="51" xfId="0" applyFont="1" applyFill="1" applyBorder="1" applyAlignment="1" applyProtection="1">
      <alignment horizontal="center" vertical="center" wrapText="1"/>
      <protection hidden="1"/>
    </xf>
    <xf numFmtId="0" fontId="21" fillId="2" borderId="28" xfId="0" applyFont="1" applyFill="1" applyBorder="1" applyAlignment="1" applyProtection="1">
      <alignment horizontal="center" vertical="center" wrapText="1"/>
      <protection hidden="1"/>
    </xf>
    <xf numFmtId="0" fontId="21" fillId="2" borderId="8" xfId="0" applyFont="1" applyFill="1" applyBorder="1" applyAlignment="1" applyProtection="1">
      <alignment horizontal="center" vertical="center" wrapText="1"/>
      <protection hidden="1"/>
    </xf>
    <xf numFmtId="0" fontId="22" fillId="2" borderId="54" xfId="0" applyFont="1" applyFill="1" applyBorder="1" applyAlignment="1" applyProtection="1">
      <alignment horizontal="center" vertical="center"/>
      <protection hidden="1"/>
    </xf>
    <xf numFmtId="0" fontId="25" fillId="3" borderId="50" xfId="0" applyFont="1" applyFill="1" applyBorder="1" applyAlignment="1" applyProtection="1">
      <alignment horizontal="center" vertical="center"/>
      <protection hidden="1"/>
    </xf>
    <xf numFmtId="0" fontId="13" fillId="2" borderId="55" xfId="0" applyFont="1" applyFill="1" applyBorder="1" applyAlignment="1" applyProtection="1">
      <alignment horizontal="center" vertical="center" wrapText="1"/>
      <protection hidden="1"/>
    </xf>
    <xf numFmtId="0" fontId="24" fillId="3" borderId="39" xfId="0" applyFont="1" applyFill="1" applyBorder="1" applyAlignment="1" applyProtection="1">
      <alignment horizontal="left" vertical="center"/>
      <protection hidden="1"/>
    </xf>
    <xf numFmtId="0" fontId="24" fillId="3" borderId="40" xfId="0" applyFont="1" applyFill="1" applyBorder="1" applyAlignment="1" applyProtection="1">
      <alignment horizontal="left" vertical="center"/>
      <protection hidden="1"/>
    </xf>
    <xf numFmtId="0" fontId="25" fillId="2" borderId="39" xfId="0" applyFont="1" applyFill="1" applyBorder="1" applyAlignment="1" applyProtection="1">
      <alignment horizontal="center" vertical="center" wrapText="1"/>
      <protection hidden="1"/>
    </xf>
    <xf numFmtId="0" fontId="25" fillId="2" borderId="56" xfId="0" applyFont="1" applyFill="1" applyBorder="1" applyAlignment="1" applyProtection="1">
      <alignment horizontal="center" vertical="center" wrapText="1"/>
      <protection hidden="1"/>
    </xf>
    <xf numFmtId="0" fontId="25" fillId="2" borderId="40" xfId="0" applyFont="1" applyFill="1" applyBorder="1" applyAlignment="1" applyProtection="1">
      <alignment horizontal="center" vertical="center" wrapText="1"/>
      <protection hidden="1"/>
    </xf>
    <xf numFmtId="0" fontId="28" fillId="5" borderId="56" xfId="0" applyFont="1" applyFill="1" applyBorder="1" applyAlignment="1" applyProtection="1">
      <alignment horizontal="center" vertical="center" wrapText="1"/>
      <protection hidden="1"/>
    </xf>
    <xf numFmtId="0" fontId="29" fillId="5" borderId="56" xfId="0" applyFont="1" applyFill="1" applyBorder="1" applyAlignment="1">
      <alignment horizontal="center" vertical="center"/>
    </xf>
    <xf numFmtId="0" fontId="29" fillId="5" borderId="40" xfId="0" applyFont="1" applyFill="1" applyBorder="1" applyAlignment="1">
      <alignment horizontal="center" vertical="center"/>
    </xf>
  </cellXfs>
  <cellStyles count="3">
    <cellStyle name="Comma" xfId="1" builtinId="3"/>
    <cellStyle name="Normal" xfId="0" builtinId="0"/>
    <cellStyle name="Percent" xfId="2" builtinId="5"/>
  </cellStyles>
  <dxfs count="8">
    <dxf>
      <font>
        <b/>
        <i val="0"/>
        <condense val="0"/>
        <extend val="0"/>
        <color indexed="9"/>
      </font>
      <fill>
        <patternFill>
          <bgColor indexed="10"/>
        </patternFill>
      </fill>
    </dxf>
    <dxf>
      <font>
        <b/>
        <i val="0"/>
        <condense val="0"/>
        <extend val="0"/>
        <color indexed="9"/>
      </font>
      <fill>
        <patternFill>
          <bgColor indexed="50"/>
        </patternFill>
      </fill>
    </dxf>
    <dxf>
      <font>
        <b/>
        <i val="0"/>
        <condense val="0"/>
        <extend val="0"/>
        <color indexed="9"/>
      </font>
      <fill>
        <patternFill>
          <bgColor indexed="57"/>
        </patternFill>
      </fill>
    </dxf>
    <dxf>
      <font>
        <b/>
        <i val="0"/>
        <condense val="0"/>
        <extend val="0"/>
      </font>
      <fill>
        <patternFill>
          <bgColor indexed="13"/>
        </patternFill>
      </fill>
    </dxf>
    <dxf>
      <font>
        <b/>
        <i val="0"/>
        <condense val="0"/>
        <extend val="0"/>
        <color indexed="9"/>
      </font>
      <fill>
        <patternFill>
          <bgColor indexed="10"/>
        </patternFill>
      </fill>
    </dxf>
    <dxf>
      <font>
        <b/>
        <i val="0"/>
        <condense val="0"/>
        <extend val="0"/>
        <color indexed="9"/>
      </font>
      <fill>
        <patternFill>
          <bgColor indexed="57"/>
        </patternFill>
      </fill>
    </dxf>
    <dxf>
      <font>
        <b val="0"/>
        <i val="0"/>
        <condense val="0"/>
        <extend val="0"/>
      </font>
      <fill>
        <patternFill>
          <bgColor indexed="8"/>
        </patternFill>
      </fill>
    </dxf>
    <dxf>
      <font>
        <b val="0"/>
        <i val="0"/>
        <condense val="0"/>
        <extend val="0"/>
      </font>
      <fill>
        <patternFill>
          <bgColor indexed="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2019300</xdr:colOff>
      <xdr:row>55</xdr:row>
      <xdr:rowOff>19050</xdr:rowOff>
    </xdr:from>
    <xdr:to>
      <xdr:col>1</xdr:col>
      <xdr:colOff>6705600</xdr:colOff>
      <xdr:row>79</xdr:row>
      <xdr:rowOff>0</xdr:rowOff>
    </xdr:to>
    <xdr:pic>
      <xdr:nvPicPr>
        <xdr:cNvPr id="6145" name="Picture 1">
          <a:extLst>
            <a:ext uri="{FF2B5EF4-FFF2-40B4-BE49-F238E27FC236}">
              <a16:creationId xmlns:a16="http://schemas.microsoft.com/office/drawing/2014/main" xmlns="" id="{91410F28-365E-4421-A274-FAC66B641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6975" y="10496550"/>
          <a:ext cx="4686300" cy="38671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topLeftCell="A20" workbookViewId="0">
      <selection activeCell="B31" sqref="B31"/>
    </sheetView>
  </sheetViews>
  <sheetFormatPr defaultRowHeight="12.75" x14ac:dyDescent="0.2"/>
  <cols>
    <col min="1" max="1" width="6.7109375" style="1" bestFit="1" customWidth="1"/>
    <col min="2" max="2" width="131.5703125" style="2" customWidth="1"/>
    <col min="3" max="16384" width="9.140625" style="3"/>
  </cols>
  <sheetData>
    <row r="1" spans="1:2" x14ac:dyDescent="0.2">
      <c r="B1" s="1"/>
    </row>
    <row r="2" spans="1:2" hidden="1" x14ac:dyDescent="0.2">
      <c r="B2" s="18" t="s">
        <v>24</v>
      </c>
    </row>
    <row r="3" spans="1:2" hidden="1" x14ac:dyDescent="0.2">
      <c r="B3" s="19">
        <v>1</v>
      </c>
    </row>
    <row r="4" spans="1:2" x14ac:dyDescent="0.2">
      <c r="B4" s="13" t="s">
        <v>27</v>
      </c>
    </row>
    <row r="5" spans="1:2" x14ac:dyDescent="0.2">
      <c r="B5" s="20"/>
    </row>
    <row r="7" spans="1:2" x14ac:dyDescent="0.2">
      <c r="B7" s="2" t="s">
        <v>26</v>
      </c>
    </row>
    <row r="9" spans="1:2" ht="13.5" thickBot="1" x14ac:dyDescent="0.25"/>
    <row r="10" spans="1:2" x14ac:dyDescent="0.2">
      <c r="A10" s="4"/>
      <c r="B10" s="5"/>
    </row>
    <row r="11" spans="1:2" x14ac:dyDescent="0.2">
      <c r="A11" s="6" t="s">
        <v>19</v>
      </c>
      <c r="B11" s="9" t="s">
        <v>25</v>
      </c>
    </row>
    <row r="12" spans="1:2" x14ac:dyDescent="0.2">
      <c r="A12" s="6"/>
      <c r="B12" s="7"/>
    </row>
    <row r="13" spans="1:2" ht="48" customHeight="1" x14ac:dyDescent="0.2">
      <c r="A13" s="225" t="s">
        <v>43</v>
      </c>
      <c r="B13" s="226"/>
    </row>
    <row r="14" spans="1:2" ht="13.5" thickBot="1" x14ac:dyDescent="0.25">
      <c r="A14" s="8"/>
      <c r="B14" s="7"/>
    </row>
    <row r="15" spans="1:2" x14ac:dyDescent="0.2">
      <c r="A15" s="4"/>
      <c r="B15" s="5"/>
    </row>
    <row r="16" spans="1:2" x14ac:dyDescent="0.2">
      <c r="A16" s="6" t="s">
        <v>17</v>
      </c>
      <c r="B16" s="7" t="s">
        <v>30</v>
      </c>
    </row>
    <row r="17" spans="1:2" x14ac:dyDescent="0.2">
      <c r="A17" s="8"/>
      <c r="B17" s="7"/>
    </row>
    <row r="18" spans="1:2" x14ac:dyDescent="0.2">
      <c r="A18" s="6" t="s">
        <v>15</v>
      </c>
      <c r="B18" s="9" t="s">
        <v>16</v>
      </c>
    </row>
    <row r="19" spans="1:2" x14ac:dyDescent="0.2">
      <c r="A19" s="8">
        <v>1</v>
      </c>
      <c r="B19" s="7" t="s">
        <v>29</v>
      </c>
    </row>
    <row r="20" spans="1:2" x14ac:dyDescent="0.2">
      <c r="A20" s="8"/>
      <c r="B20" s="7"/>
    </row>
    <row r="21" spans="1:2" ht="25.5" x14ac:dyDescent="0.2">
      <c r="A21" s="8">
        <v>2</v>
      </c>
      <c r="B21" s="7" t="s">
        <v>42</v>
      </c>
    </row>
    <row r="22" spans="1:2" x14ac:dyDescent="0.2">
      <c r="A22" s="8"/>
      <c r="B22" s="7"/>
    </row>
    <row r="23" spans="1:2" ht="25.5" x14ac:dyDescent="0.2">
      <c r="A23" s="8">
        <v>3</v>
      </c>
      <c r="B23" s="7" t="str">
        <f>"The PMC Qualifications Checklist Score is automatically scored when entries are made in the 'PMC Qual Support References' worksheet cells. RFP submittals not achieving a minimum acceptable compliance score of "&amp;Acceptable_Compliance_Score&amp;" or a percent score of "&amp;100*ROUND('Proposal Scoring Information'!C44,2)&amp;" % will not be further evaluated for qualifications."</f>
        <v>The PMC Qualifications Checklist Score is automatically scored when entries are made in the 'PMC Qual Support References' worksheet cells. RFP submittals not achieving a minimum acceptable compliance score of 315 or a percent score of 80 % will not be further evaluated for qualifications.</v>
      </c>
    </row>
    <row r="24" spans="1:2" ht="13.5" thickBot="1" x14ac:dyDescent="0.25">
      <c r="A24" s="10"/>
      <c r="B24" s="11"/>
    </row>
    <row r="25" spans="1:2" ht="13.5" thickBot="1" x14ac:dyDescent="0.25">
      <c r="A25" s="8"/>
      <c r="B25" s="7"/>
    </row>
    <row r="26" spans="1:2" x14ac:dyDescent="0.2">
      <c r="A26" s="4"/>
      <c r="B26" s="5"/>
    </row>
    <row r="27" spans="1:2" x14ac:dyDescent="0.2">
      <c r="A27" s="6" t="s">
        <v>18</v>
      </c>
      <c r="B27" s="7" t="s">
        <v>33</v>
      </c>
    </row>
    <row r="28" spans="1:2" x14ac:dyDescent="0.2">
      <c r="A28" s="8"/>
      <c r="B28" s="7"/>
    </row>
    <row r="29" spans="1:2" x14ac:dyDescent="0.2">
      <c r="A29" s="6" t="s">
        <v>15</v>
      </c>
      <c r="B29" s="9" t="s">
        <v>16</v>
      </c>
    </row>
    <row r="30" spans="1:2" ht="25.5" x14ac:dyDescent="0.2">
      <c r="A30" s="8">
        <v>1</v>
      </c>
      <c r="B30" s="7" t="s">
        <v>31</v>
      </c>
    </row>
    <row r="31" spans="1:2" x14ac:dyDescent="0.2">
      <c r="A31" s="8"/>
      <c r="B31" s="7"/>
    </row>
    <row r="32" spans="1:2" x14ac:dyDescent="0.2">
      <c r="A32" s="8"/>
      <c r="B32" s="7"/>
    </row>
    <row r="33" spans="1:2" ht="13.5" thickBot="1" x14ac:dyDescent="0.25">
      <c r="A33" s="10"/>
      <c r="B33" s="11"/>
    </row>
    <row r="34" spans="1:2" x14ac:dyDescent="0.2">
      <c r="A34" s="4"/>
      <c r="B34" s="5"/>
    </row>
    <row r="35" spans="1:2" x14ac:dyDescent="0.2">
      <c r="A35" s="6" t="s">
        <v>28</v>
      </c>
      <c r="B35" s="7" t="s">
        <v>40</v>
      </c>
    </row>
    <row r="36" spans="1:2" x14ac:dyDescent="0.2">
      <c r="A36" s="8"/>
      <c r="B36" s="7"/>
    </row>
    <row r="37" spans="1:2" x14ac:dyDescent="0.2">
      <c r="A37" s="6" t="s">
        <v>15</v>
      </c>
      <c r="B37" s="9" t="s">
        <v>16</v>
      </c>
    </row>
    <row r="38" spans="1:2" x14ac:dyDescent="0.2">
      <c r="A38" s="8">
        <v>1</v>
      </c>
      <c r="B38" s="7" t="s">
        <v>41</v>
      </c>
    </row>
    <row r="39" spans="1:2" x14ac:dyDescent="0.2">
      <c r="A39" s="8"/>
      <c r="B39" s="7"/>
    </row>
    <row r="40" spans="1:2" x14ac:dyDescent="0.2">
      <c r="A40" s="8">
        <v>2</v>
      </c>
      <c r="B40" s="7" t="s">
        <v>32</v>
      </c>
    </row>
    <row r="41" spans="1:2" ht="12" customHeight="1" x14ac:dyDescent="0.2">
      <c r="A41" s="8"/>
      <c r="B41" s="7"/>
    </row>
    <row r="42" spans="1:2" ht="13.5" thickBot="1" x14ac:dyDescent="0.25">
      <c r="A42" s="10"/>
      <c r="B42" s="11"/>
    </row>
  </sheetData>
  <sheetProtection password="D6F8" sheet="1" objects="1" scenarios="1"/>
  <mergeCells count="1">
    <mergeCell ref="A13:B13"/>
  </mergeCells>
  <phoneticPr fontId="0" type="noConversion"/>
  <conditionalFormatting sqref="B5 A10:B43">
    <cfRule type="expression" dxfId="7" priority="1" stopIfTrue="1">
      <formula>$B$5="Enter Bidder's Name Here to Receive Bid Instructions"</formula>
    </cfRule>
  </conditionalFormatting>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4"/>
  <sheetViews>
    <sheetView zoomScaleNormal="100" zoomScaleSheetLayoutView="100" workbookViewId="0">
      <selection activeCell="A4" sqref="A4:B4"/>
    </sheetView>
  </sheetViews>
  <sheetFormatPr defaultRowHeight="12.75" x14ac:dyDescent="0.2"/>
  <cols>
    <col min="1" max="1" width="6.7109375" style="24" bestFit="1" customWidth="1"/>
    <col min="2" max="2" width="133.140625" style="23" customWidth="1"/>
    <col min="3" max="16384" width="9.140625" style="25"/>
  </cols>
  <sheetData>
    <row r="1" spans="1:2" ht="6.75" customHeight="1" x14ac:dyDescent="0.2">
      <c r="B1" s="24"/>
    </row>
    <row r="2" spans="1:2" ht="6" customHeight="1" x14ac:dyDescent="0.2">
      <c r="B2" s="26" t="s">
        <v>12</v>
      </c>
    </row>
    <row r="3" spans="1:2" ht="38.25" customHeight="1" x14ac:dyDescent="0.2">
      <c r="A3" s="227" t="s">
        <v>53</v>
      </c>
      <c r="B3" s="228"/>
    </row>
    <row r="4" spans="1:2" ht="38.25" customHeight="1" x14ac:dyDescent="0.2">
      <c r="A4" s="237" t="s">
        <v>96</v>
      </c>
      <c r="B4" s="238"/>
    </row>
    <row r="5" spans="1:2" ht="33" customHeight="1" x14ac:dyDescent="0.2">
      <c r="A5" s="239" t="s">
        <v>48</v>
      </c>
      <c r="B5" s="240"/>
    </row>
    <row r="6" spans="1:2" x14ac:dyDescent="0.2">
      <c r="A6" s="27"/>
      <c r="B6" s="28"/>
    </row>
    <row r="7" spans="1:2" x14ac:dyDescent="0.2">
      <c r="A7" s="27"/>
      <c r="B7" s="28"/>
    </row>
    <row r="8" spans="1:2" ht="13.5" thickBot="1" x14ac:dyDescent="0.25">
      <c r="A8" s="243" t="s">
        <v>54</v>
      </c>
      <c r="B8" s="244"/>
    </row>
    <row r="9" spans="1:2" ht="13.5" thickTop="1" x14ac:dyDescent="0.2">
      <c r="A9" s="29"/>
      <c r="B9" s="30"/>
    </row>
    <row r="10" spans="1:2" x14ac:dyDescent="0.2">
      <c r="A10" s="241" t="s">
        <v>56</v>
      </c>
      <c r="B10" s="242"/>
    </row>
    <row r="11" spans="1:2" x14ac:dyDescent="0.2">
      <c r="A11" s="29" t="str">
        <f>IF(Sheet1!A12="","",IF($A$5=Sheet1!$B$7,"",Sheet1!A12))</f>
        <v/>
      </c>
      <c r="B11" s="28" t="str">
        <f>IF(Sheet1!B12="","",IF($A$5=Sheet1!$B$7,"",Sheet1!B12))</f>
        <v/>
      </c>
    </row>
    <row r="12" spans="1:2" ht="25.5" customHeight="1" x14ac:dyDescent="0.2">
      <c r="A12" s="235" t="s">
        <v>55</v>
      </c>
      <c r="B12" s="236" t="str">
        <f>IF(Sheet1!B13="","",IF($A$5=Sheet1!$B$7,"",Sheet1!B13))</f>
        <v/>
      </c>
    </row>
    <row r="13" spans="1:2" x14ac:dyDescent="0.2">
      <c r="A13" s="29" t="str">
        <f>IF(Sheet1!A14="","",IF($A$5=Sheet1!$B$7,"",Sheet1!A14))</f>
        <v/>
      </c>
      <c r="B13" s="28" t="str">
        <f>IF(Sheet1!B14="","",IF($A$5=Sheet1!$B$7,"",Sheet1!B14))</f>
        <v/>
      </c>
    </row>
    <row r="14" spans="1:2" ht="25.5" customHeight="1" x14ac:dyDescent="0.2">
      <c r="A14" s="235" t="s">
        <v>67</v>
      </c>
      <c r="B14" s="236" t="str">
        <f>IF(Sheet1!B14="","",IF($A$5=Sheet1!$B$7,"",Sheet1!B14))</f>
        <v/>
      </c>
    </row>
    <row r="15" spans="1:2" ht="12.75" customHeight="1" x14ac:dyDescent="0.2">
      <c r="A15" s="32"/>
      <c r="B15" s="33"/>
    </row>
    <row r="16" spans="1:2" ht="12.75" customHeight="1" x14ac:dyDescent="0.2">
      <c r="A16" s="235" t="s">
        <v>57</v>
      </c>
      <c r="B16" s="236"/>
    </row>
    <row r="17" spans="1:2" ht="12.75" customHeight="1" x14ac:dyDescent="0.2">
      <c r="A17" s="32"/>
      <c r="B17" s="33"/>
    </row>
    <row r="18" spans="1:2" ht="6" customHeight="1" x14ac:dyDescent="0.2">
      <c r="A18" s="27"/>
      <c r="B18" s="28"/>
    </row>
    <row r="19" spans="1:2" ht="18" customHeight="1" thickBot="1" x14ac:dyDescent="0.25">
      <c r="A19" s="231" t="s">
        <v>49</v>
      </c>
      <c r="B19" s="232"/>
    </row>
    <row r="20" spans="1:2" ht="6" customHeight="1" thickTop="1" x14ac:dyDescent="0.2">
      <c r="A20" s="34"/>
      <c r="B20" s="35"/>
    </row>
    <row r="21" spans="1:2" ht="14.25" customHeight="1" x14ac:dyDescent="0.2">
      <c r="A21" s="36" t="str">
        <f>IF(Sheet1!A15="","",IF($A$5=Sheet1!$B$7,"",Sheet1!A15))</f>
        <v/>
      </c>
      <c r="B21" s="37" t="str">
        <f>IF(Sheet1!B15="","",IF($A$5=Sheet1!$B$7,"",Sheet1!B15))</f>
        <v/>
      </c>
    </row>
    <row r="22" spans="1:2" x14ac:dyDescent="0.2">
      <c r="A22" s="29" t="str">
        <f>IF(Sheet1!A16="","",IF($A$5=Sheet1!$B$7,"",Sheet1!A16))</f>
        <v>Task 1</v>
      </c>
      <c r="B22" s="38" t="str">
        <f>IF(Sheet1!B16="","",IF($A$5=Sheet1!$B$7,"",Sheet1!B16))</f>
        <v>PROPONENT Shall Complete Part 1 Qualitative Scoring</v>
      </c>
    </row>
    <row r="23" spans="1:2" x14ac:dyDescent="0.2">
      <c r="A23" s="27" t="str">
        <f>IF(Sheet1!A17="","",IF($A$5=Sheet1!$B$7,"",Sheet1!A17))</f>
        <v/>
      </c>
      <c r="B23" s="28"/>
    </row>
    <row r="24" spans="1:2" x14ac:dyDescent="0.2">
      <c r="A24" s="39" t="str">
        <f>IF(Sheet1!A18="","",IF($A$5=Sheet1!$B$7,"",Sheet1!A18))</f>
        <v>Step</v>
      </c>
      <c r="B24" s="40" t="str">
        <f>IF(Sheet1!B18="","",IF($A$5=Sheet1!$B$7,"",Sheet1!B18))</f>
        <v>Directions</v>
      </c>
    </row>
    <row r="25" spans="1:2" x14ac:dyDescent="0.2">
      <c r="A25" s="29"/>
      <c r="B25" s="31"/>
    </row>
    <row r="26" spans="1:2" x14ac:dyDescent="0.2">
      <c r="A26" s="27">
        <f>IF(Sheet1!A19="","",IF($A$5=Sheet1!$B$7,"",Sheet1!A19))</f>
        <v>1</v>
      </c>
      <c r="B26" s="28" t="str">
        <f>IF(Sheet1!B19="","",IF($A$5=Sheet1!$B$7,"",Sheet1!B19))</f>
        <v>Go to the "Part 1 - Qual Support References" Worksheet.</v>
      </c>
    </row>
    <row r="27" spans="1:2" x14ac:dyDescent="0.2">
      <c r="A27" s="27" t="str">
        <f>IF(Sheet1!A20="","",IF($A$5=Sheet1!$B$7,"",Sheet1!A20))</f>
        <v/>
      </c>
      <c r="B27" s="28" t="str">
        <f>IF(Sheet1!B20="","",IF($A$5=Sheet1!$B$7,"",Sheet1!B20))</f>
        <v/>
      </c>
    </row>
    <row r="28" spans="1:2" ht="25.5" x14ac:dyDescent="0.2">
      <c r="A28" s="27">
        <f>IF(Sheet1!A21="","",IF($A$5=Sheet1!$B$7,"",Sheet1!A21))</f>
        <v>2</v>
      </c>
      <c r="B28" s="28" t="str">
        <f>IF(Sheet1!B21="","",IF($A$5=Sheet1!$B$7,"",Sheet1!B21))</f>
        <v xml:space="preserve">In Column C, cite the volume, chapter, section, page number, etc where the information supporting the RFP responder's compliance for the PMC Checklist Item can be found. Be specific as possible. Leave the Cell Blank if the proposal does not contain adequate supporting information. </v>
      </c>
    </row>
    <row r="29" spans="1:2" x14ac:dyDescent="0.2">
      <c r="A29" s="27" t="str">
        <f>IF(Sheet1!A22="","",IF($A$5=Sheet1!$B$7,"",Sheet1!A22))</f>
        <v/>
      </c>
      <c r="B29" s="28" t="str">
        <f>IF(Sheet1!B22="","",IF($A$5=Sheet1!$B$7,"",Sheet1!B22))</f>
        <v/>
      </c>
    </row>
    <row r="30" spans="1:2" x14ac:dyDescent="0.2">
      <c r="A30" s="27"/>
      <c r="B30" s="28"/>
    </row>
    <row r="31" spans="1:2" x14ac:dyDescent="0.2">
      <c r="A31" s="229"/>
      <c r="B31" s="230"/>
    </row>
    <row r="32" spans="1:2" ht="18" customHeight="1" thickBot="1" x14ac:dyDescent="0.25">
      <c r="A32" s="233" t="s">
        <v>50</v>
      </c>
      <c r="B32" s="234"/>
    </row>
    <row r="33" spans="1:2" ht="12" customHeight="1" thickTop="1" x14ac:dyDescent="0.2">
      <c r="A33" s="27"/>
      <c r="B33" s="28"/>
    </row>
    <row r="34" spans="1:2" x14ac:dyDescent="0.2">
      <c r="A34" s="41"/>
      <c r="B34" s="42"/>
    </row>
    <row r="35" spans="1:2" x14ac:dyDescent="0.2">
      <c r="A35" s="43" t="str">
        <f>IF(Sheet1!A27="","",IF($A$5=Sheet1!$B$7,"",Sheet1!A27))</f>
        <v>Task 2</v>
      </c>
      <c r="B35" s="44" t="s">
        <v>51</v>
      </c>
    </row>
    <row r="36" spans="1:2" x14ac:dyDescent="0.2">
      <c r="A36" s="45" t="str">
        <f>IF(Sheet1!A28="","",IF($A$5=Sheet1!$B$7,"",Sheet1!A28))</f>
        <v/>
      </c>
      <c r="B36" s="46" t="str">
        <f>IF(Sheet1!B28="","",IF($A$5=Sheet1!$B$7,"",Sheet1!B28))</f>
        <v/>
      </c>
    </row>
    <row r="37" spans="1:2" x14ac:dyDescent="0.2">
      <c r="A37" s="47" t="str">
        <f>IF(Sheet1!A29="","",IF($A$5=Sheet1!$B$7,"",Sheet1!A29))</f>
        <v>Step</v>
      </c>
      <c r="B37" s="48" t="str">
        <f>IF(Sheet1!B29="","",IF($A$5=Sheet1!$B$7,"",Sheet1!B29))</f>
        <v>Directions</v>
      </c>
    </row>
    <row r="38" spans="1:2" ht="40.5" customHeight="1" x14ac:dyDescent="0.2">
      <c r="A38" s="45">
        <f>IF(Sheet1!A30="","",IF($A$5=Sheet1!$B$7,"",Sheet1!A30))</f>
        <v>1</v>
      </c>
      <c r="B38" s="44" t="str">
        <f>IF(Sheet1!B30="","",IF($A$5=Sheet1!$B$7,"",Sheet1!B30))</f>
        <v>Review PROPONENT Inputs to the Part 1 - Qual Support References.  Check the supporting documents to determine whether or not to accept the PROPONENTS entries.</v>
      </c>
    </row>
    <row r="39" spans="1:2" x14ac:dyDescent="0.2">
      <c r="A39" s="27" t="str">
        <f>IF(Sheet1!A32="","",IF($A$5=Sheet1!$B$7,"",Sheet1!A32))</f>
        <v/>
      </c>
      <c r="B39" s="28" t="str">
        <f>IF(Sheet1!B32="","",IF($A$5=Sheet1!$B$7,"",Sheet1!B32))</f>
        <v/>
      </c>
    </row>
    <row r="40" spans="1:2" x14ac:dyDescent="0.2">
      <c r="A40" s="49" t="str">
        <f>IF(Sheet1!A33="","",IF($A$5=Sheet1!$B$7,"",Sheet1!A33))</f>
        <v/>
      </c>
      <c r="B40" s="50" t="str">
        <f>IF(Sheet1!B33="","",IF($A$5=Sheet1!$B$7,"",Sheet1!B33))</f>
        <v/>
      </c>
    </row>
    <row r="41" spans="1:2" x14ac:dyDescent="0.2">
      <c r="A41" s="27"/>
      <c r="B41" s="28"/>
    </row>
    <row r="42" spans="1:2" x14ac:dyDescent="0.2">
      <c r="A42" s="27"/>
      <c r="B42" s="38"/>
    </row>
    <row r="43" spans="1:2" x14ac:dyDescent="0.2">
      <c r="A43" s="43" t="str">
        <f>IF(Sheet1!A35="","",IF($A$5=Sheet1!$B$7,"",Sheet1!A35))</f>
        <v>Task 3</v>
      </c>
      <c r="B43" s="44" t="s">
        <v>52</v>
      </c>
    </row>
    <row r="44" spans="1:2" x14ac:dyDescent="0.2">
      <c r="A44" s="45" t="str">
        <f>IF(Sheet1!A36="","",IF($A$5=Sheet1!$B$7,"",Sheet1!A36))</f>
        <v/>
      </c>
      <c r="B44" s="44" t="str">
        <f>IF(Sheet1!B36="","",IF($A$5=Sheet1!$B$7,"",Sheet1!B36))</f>
        <v/>
      </c>
    </row>
    <row r="45" spans="1:2" x14ac:dyDescent="0.2">
      <c r="A45" s="47" t="str">
        <f>IF(Sheet1!A37="","",IF($A$5=Sheet1!$B$7,"",Sheet1!A37))</f>
        <v>Step</v>
      </c>
      <c r="B45" s="48" t="str">
        <f>IF(Sheet1!B37="","",IF($A$5=Sheet1!$B$7,"",Sheet1!B37))</f>
        <v>Directions</v>
      </c>
    </row>
    <row r="46" spans="1:2" x14ac:dyDescent="0.2">
      <c r="A46" s="43"/>
      <c r="B46" s="51"/>
    </row>
    <row r="47" spans="1:2" x14ac:dyDescent="0.2">
      <c r="A47" s="45">
        <f>IF(Sheet1!A38="","",IF($A$5=Sheet1!$B$7,"",Sheet1!A38))</f>
        <v>1</v>
      </c>
      <c r="B47" s="44" t="str">
        <f>IF(Sheet1!B38="","",IF($A$5=Sheet1!$B$7,"",Sheet1!B38))</f>
        <v>Go to the "Part 2 - Qual Eval Scoresheet" Worksheet.</v>
      </c>
    </row>
    <row r="48" spans="1:2" x14ac:dyDescent="0.2">
      <c r="A48" s="45" t="str">
        <f>IF(Sheet1!A39="","",IF($A$5=Sheet1!$B$7,"",Sheet1!A39))</f>
        <v/>
      </c>
      <c r="B48" s="44" t="str">
        <f>IF(Sheet1!B39="","",IF($A$5=Sheet1!$B$7,"",Sheet1!B39))</f>
        <v/>
      </c>
    </row>
    <row r="49" spans="1:2" x14ac:dyDescent="0.2">
      <c r="A49" s="45">
        <f>IF(Sheet1!A40="","",IF($A$5=Sheet1!$B$7,"",Sheet1!A40))</f>
        <v>2</v>
      </c>
      <c r="B49" s="44" t="str">
        <f>IF(Sheet1!B40="","",IF($A$5=Sheet1!$B$7,"",Sheet1!B40))</f>
        <v xml:space="preserve">In Column C, Rate the Quality of the PROPONENT's Qualifications based upon his Submittal. </v>
      </c>
    </row>
    <row r="50" spans="1:2" x14ac:dyDescent="0.2">
      <c r="A50" s="27"/>
      <c r="B50" s="28"/>
    </row>
    <row r="51" spans="1:2" x14ac:dyDescent="0.2">
      <c r="A51" s="49" t="str">
        <f>IF(Sheet1!A41="","",IF($A$5=Sheet1!$B$7,"",Sheet1!A41))</f>
        <v/>
      </c>
      <c r="B51" s="50" t="str">
        <f>IF(Sheet1!B41="","",IF($A$5=Sheet1!$B$7,"",Sheet1!B41))</f>
        <v/>
      </c>
    </row>
    <row r="54" spans="1:2" x14ac:dyDescent="0.2">
      <c r="B54" s="52" t="s">
        <v>39</v>
      </c>
    </row>
  </sheetData>
  <mergeCells count="11">
    <mergeCell ref="A3:B3"/>
    <mergeCell ref="A31:B31"/>
    <mergeCell ref="A19:B19"/>
    <mergeCell ref="A32:B32"/>
    <mergeCell ref="A12:B12"/>
    <mergeCell ref="A4:B4"/>
    <mergeCell ref="A5:B5"/>
    <mergeCell ref="A14:B14"/>
    <mergeCell ref="A10:B10"/>
    <mergeCell ref="A8:B8"/>
    <mergeCell ref="A16:B16"/>
  </mergeCells>
  <phoneticPr fontId="0" type="noConversion"/>
  <conditionalFormatting sqref="A42:B51 B35:B41 A34:A41 A33:B33 A31:A32 A21:B30 A13:B13 B11:B12 A8:A12 A14:A20 B14:B15 B17:B18">
    <cfRule type="expression" dxfId="6" priority="1" stopIfTrue="1">
      <formula>$A$4="Enter Bidder's Name Here to Receive Bid Instructions"</formula>
    </cfRule>
  </conditionalFormatting>
  <printOptions horizontalCentered="1"/>
  <pageMargins left="0.75" right="0.75" top="1" bottom="1" header="0.5" footer="0.5"/>
  <pageSetup scale="5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workbookViewId="0">
      <selection activeCell="B2" sqref="B2:C4"/>
    </sheetView>
  </sheetViews>
  <sheetFormatPr defaultRowHeight="12.75" x14ac:dyDescent="0.2"/>
  <cols>
    <col min="1" max="1" width="25.85546875" style="12" customWidth="1"/>
    <col min="2" max="2" width="18.140625" style="16" customWidth="1"/>
    <col min="3" max="3" width="28.28515625" style="12" customWidth="1"/>
    <col min="4" max="16384" width="9.140625" style="12"/>
  </cols>
  <sheetData>
    <row r="2" spans="2:3" ht="51.75" customHeight="1" x14ac:dyDescent="0.2">
      <c r="B2" s="245" t="s">
        <v>14</v>
      </c>
      <c r="C2" s="246"/>
    </row>
    <row r="3" spans="2:3" ht="51.75" customHeight="1" x14ac:dyDescent="0.2">
      <c r="B3" s="247"/>
      <c r="C3" s="248"/>
    </row>
    <row r="4" spans="2:3" ht="51.75" customHeight="1" x14ac:dyDescent="0.2">
      <c r="B4" s="249"/>
      <c r="C4" s="250"/>
    </row>
    <row r="8" spans="2:3" hidden="1" x14ac:dyDescent="0.2">
      <c r="B8" s="17"/>
      <c r="C8" s="15" t="s">
        <v>3</v>
      </c>
    </row>
    <row r="9" spans="2:3" hidden="1" x14ac:dyDescent="0.2">
      <c r="B9" s="14"/>
      <c r="C9" s="15" t="s">
        <v>4</v>
      </c>
    </row>
    <row r="10" spans="2:3" hidden="1" x14ac:dyDescent="0.2">
      <c r="B10" s="14"/>
      <c r="C10" s="15" t="s">
        <v>5</v>
      </c>
    </row>
    <row r="11" spans="2:3" hidden="1" x14ac:dyDescent="0.2">
      <c r="B11" s="14"/>
      <c r="C11" s="15" t="s">
        <v>6</v>
      </c>
    </row>
    <row r="12" spans="2:3" hidden="1" x14ac:dyDescent="0.2">
      <c r="B12" s="14"/>
      <c r="C12" s="15" t="s">
        <v>7</v>
      </c>
    </row>
    <row r="13" spans="2:3" hidden="1" x14ac:dyDescent="0.2">
      <c r="B13" s="14"/>
      <c r="C13" s="15" t="s">
        <v>8</v>
      </c>
    </row>
    <row r="14" spans="2:3" hidden="1" x14ac:dyDescent="0.2">
      <c r="B14" s="14"/>
      <c r="C14" s="15" t="s">
        <v>9</v>
      </c>
    </row>
    <row r="15" spans="2:3" hidden="1" x14ac:dyDescent="0.2">
      <c r="B15" s="14"/>
      <c r="C15" s="15" t="s">
        <v>10</v>
      </c>
    </row>
  </sheetData>
  <mergeCells count="1">
    <mergeCell ref="B2:C4"/>
  </mergeCells>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view="pageBreakPreview" zoomScaleNormal="100" zoomScaleSheetLayoutView="100" workbookViewId="0">
      <pane xSplit="4" ySplit="5" topLeftCell="E15" activePane="bottomRight" state="frozen"/>
      <selection activeCell="B54" sqref="B54"/>
      <selection pane="topRight" activeCell="B54" sqref="B54"/>
      <selection pane="bottomLeft" activeCell="B54" sqref="B54"/>
      <selection pane="bottomRight" activeCell="B38" sqref="B38"/>
    </sheetView>
  </sheetViews>
  <sheetFormatPr defaultRowHeight="12.75" x14ac:dyDescent="0.2"/>
  <cols>
    <col min="1" max="1" width="6.7109375" style="67" customWidth="1"/>
    <col min="2" max="2" width="69.42578125" style="64" customWidth="1"/>
    <col min="3" max="3" width="52.5703125" style="25" customWidth="1"/>
    <col min="4" max="4" width="7.140625" style="25" hidden="1" customWidth="1"/>
    <col min="5" max="11" width="11.85546875" style="25" customWidth="1"/>
    <col min="12" max="16384" width="9.140625" style="25"/>
  </cols>
  <sheetData>
    <row r="1" spans="1:4" ht="27" customHeight="1" thickTop="1" thickBot="1" x14ac:dyDescent="0.25">
      <c r="A1" s="259" t="s">
        <v>82</v>
      </c>
      <c r="B1" s="259"/>
      <c r="C1" s="259"/>
    </row>
    <row r="2" spans="1:4" ht="13.5" thickTop="1" x14ac:dyDescent="0.2">
      <c r="A2" s="109"/>
      <c r="B2" s="110"/>
      <c r="C2" s="111"/>
    </row>
    <row r="3" spans="1:4" ht="26.25" customHeight="1" x14ac:dyDescent="0.2">
      <c r="A3" s="66"/>
      <c r="B3" s="65" t="s">
        <v>78</v>
      </c>
      <c r="C3" s="133" t="str">
        <f>'PMC Qualifications Checklist'!B3&amp;":  "&amp;'PMC Qualifications Checklist'!C3</f>
        <v>Bidder Qualifications Checklist Score::  84</v>
      </c>
    </row>
    <row r="4" spans="1:4" ht="13.5" thickBot="1" x14ac:dyDescent="0.25">
      <c r="B4" s="54">
        <f>'PMC Qualifications Checklist'!C3</f>
        <v>84</v>
      </c>
      <c r="C4" s="55">
        <f>Acceptable_Compliance_Score</f>
        <v>315</v>
      </c>
    </row>
    <row r="5" spans="1:4" ht="27" thickTop="1" thickBot="1" x14ac:dyDescent="0.25">
      <c r="A5" s="56" t="str">
        <f>'Proposal Scoring Information'!A3</f>
        <v>Item</v>
      </c>
      <c r="B5" s="196" t="str">
        <f>'Proposal Scoring Information'!B3</f>
        <v>BIDDER Checklist Items</v>
      </c>
      <c r="C5" s="206" t="str">
        <f>CONCATENATE('Proposal Instructions'!A5," -- Supporting Information Referenced in Proposal.",)</f>
        <v>Task 0: Replace this Text with Bidder's Name. -- Supporting Information Referenced in Proposal.</v>
      </c>
    </row>
    <row r="6" spans="1:4" ht="13.5" thickTop="1" x14ac:dyDescent="0.2">
      <c r="A6" s="57" t="str">
        <f>'Proposal Scoring Information'!A4</f>
        <v xml:space="preserve"> </v>
      </c>
      <c r="B6" s="197" t="str">
        <f>'Proposal Scoring Information'!B4</f>
        <v xml:space="preserve"> </v>
      </c>
      <c r="C6" s="207"/>
    </row>
    <row r="7" spans="1:4" x14ac:dyDescent="0.2">
      <c r="A7" s="68">
        <f>'Proposal Scoring Information'!A5</f>
        <v>1</v>
      </c>
      <c r="B7" s="198" t="str">
        <f>'Proposal Scoring Information'!B5</f>
        <v>Petroleum Inspection Experience</v>
      </c>
      <c r="C7" s="208"/>
    </row>
    <row r="8" spans="1:4" ht="38.25" x14ac:dyDescent="0.2">
      <c r="A8" s="69"/>
      <c r="B8" s="199" t="str">
        <f>'Proposal Scoring Information'!B6</f>
        <v xml:space="preserve">Supporting information showing a minimum of five (5) years progressive experience in Petroleum Inspection and Audit; Ship-to-Shore Transfer and Receiving of Bulk Petroleum Products; Pipeline Product Custody Transfer and other related activities. </v>
      </c>
      <c r="C8" s="209" t="s">
        <v>66</v>
      </c>
      <c r="D8" s="25">
        <v>222</v>
      </c>
    </row>
    <row r="9" spans="1:4" x14ac:dyDescent="0.2">
      <c r="A9" s="60" t="str">
        <f>'Proposal Scoring Information'!A7</f>
        <v xml:space="preserve"> </v>
      </c>
      <c r="B9" s="200" t="str">
        <f>'Proposal Scoring Information'!B7</f>
        <v xml:space="preserve"> </v>
      </c>
      <c r="C9" s="210"/>
      <c r="D9" s="25">
        <v>222</v>
      </c>
    </row>
    <row r="10" spans="1:4" x14ac:dyDescent="0.2">
      <c r="A10" s="251">
        <v>2</v>
      </c>
      <c r="B10" s="200" t="s">
        <v>88</v>
      </c>
      <c r="C10" s="211"/>
    </row>
    <row r="11" spans="1:4" ht="25.5" x14ac:dyDescent="0.2">
      <c r="A11" s="252"/>
      <c r="B11" s="201" t="s">
        <v>89</v>
      </c>
      <c r="C11" s="209" t="s">
        <v>66</v>
      </c>
    </row>
    <row r="12" spans="1:4" x14ac:dyDescent="0.2">
      <c r="A12" s="183"/>
      <c r="B12" s="200"/>
      <c r="C12" s="211"/>
    </row>
    <row r="13" spans="1:4" x14ac:dyDescent="0.2">
      <c r="A13" s="251">
        <v>3</v>
      </c>
      <c r="B13" s="200" t="s">
        <v>90</v>
      </c>
      <c r="C13" s="211"/>
    </row>
    <row r="14" spans="1:4" ht="38.25" x14ac:dyDescent="0.2">
      <c r="A14" s="260"/>
      <c r="B14" s="202" t="s">
        <v>91</v>
      </c>
      <c r="C14" s="209" t="s">
        <v>66</v>
      </c>
    </row>
    <row r="15" spans="1:4" x14ac:dyDescent="0.2">
      <c r="A15" s="252"/>
      <c r="B15" s="203" t="s">
        <v>97</v>
      </c>
      <c r="C15" s="209" t="s">
        <v>66</v>
      </c>
    </row>
    <row r="16" spans="1:4" x14ac:dyDescent="0.2">
      <c r="A16" s="183"/>
      <c r="B16" s="200"/>
      <c r="C16" s="211"/>
    </row>
    <row r="17" spans="1:4" x14ac:dyDescent="0.2">
      <c r="A17" s="251">
        <v>4</v>
      </c>
      <c r="B17" s="200" t="str">
        <f>'Proposal Scoring Information'!B15</f>
        <v xml:space="preserve">Financial Information Checklist </v>
      </c>
      <c r="C17" s="211"/>
    </row>
    <row r="18" spans="1:4" x14ac:dyDescent="0.2">
      <c r="A18" s="260"/>
      <c r="B18" s="204" t="str">
        <f>'Proposal Scoring Information'!B16</f>
        <v>Three-Year Historical:</v>
      </c>
      <c r="C18" s="210"/>
      <c r="D18" s="25">
        <v>222</v>
      </c>
    </row>
    <row r="19" spans="1:4" x14ac:dyDescent="0.2">
      <c r="A19" s="260"/>
      <c r="B19" s="199" t="str">
        <f>'Proposal Scoring Information'!B17</f>
        <v>Balance Sheet (Audited)</v>
      </c>
      <c r="C19" s="209" t="s">
        <v>66</v>
      </c>
      <c r="D19" s="25">
        <v>222</v>
      </c>
    </row>
    <row r="20" spans="1:4" x14ac:dyDescent="0.2">
      <c r="A20" s="260"/>
      <c r="B20" s="204" t="str">
        <f>'Proposal Scoring Information'!B18</f>
        <v>Income Statement (Audited)</v>
      </c>
      <c r="C20" s="209" t="s">
        <v>66</v>
      </c>
      <c r="D20" s="25">
        <v>222</v>
      </c>
    </row>
    <row r="21" spans="1:4" x14ac:dyDescent="0.2">
      <c r="A21" s="252"/>
      <c r="B21" s="204" t="str">
        <f>'Proposal Scoring Information'!B19</f>
        <v xml:space="preserve">Financial Ratios </v>
      </c>
      <c r="C21" s="209" t="s">
        <v>66</v>
      </c>
      <c r="D21" s="25">
        <v>222</v>
      </c>
    </row>
    <row r="22" spans="1:4" x14ac:dyDescent="0.2">
      <c r="A22" s="69"/>
      <c r="B22" s="199"/>
      <c r="C22" s="212"/>
    </row>
    <row r="23" spans="1:4" x14ac:dyDescent="0.2">
      <c r="A23" s="251">
        <v>5</v>
      </c>
      <c r="B23" s="198" t="str">
        <f>'Proposal Scoring Information'!B21</f>
        <v xml:space="preserve">Insurance Policy </v>
      </c>
      <c r="C23" s="209"/>
      <c r="D23" s="25">
        <v>222</v>
      </c>
    </row>
    <row r="24" spans="1:4" ht="25.5" x14ac:dyDescent="0.2">
      <c r="A24" s="252"/>
      <c r="B24" s="204" t="str">
        <f>'Proposal Scoring Information'!B22</f>
        <v xml:space="preserve">Provide a copy of existing Insurance Policies for GPA's review, relative to complying with GPA's Insurance Requirements. </v>
      </c>
      <c r="C24" s="209" t="s">
        <v>66</v>
      </c>
      <c r="D24" s="25">
        <v>222</v>
      </c>
    </row>
    <row r="25" spans="1:4" x14ac:dyDescent="0.2">
      <c r="A25" s="68"/>
      <c r="B25" s="200"/>
      <c r="C25" s="210"/>
      <c r="D25" s="25">
        <v>222</v>
      </c>
    </row>
    <row r="26" spans="1:4" x14ac:dyDescent="0.2">
      <c r="A26" s="251">
        <v>6</v>
      </c>
      <c r="B26" s="200" t="s">
        <v>92</v>
      </c>
      <c r="C26" s="211"/>
    </row>
    <row r="27" spans="1:4" ht="25.5" x14ac:dyDescent="0.2">
      <c r="A27" s="252"/>
      <c r="B27" s="203" t="s">
        <v>93</v>
      </c>
      <c r="C27" s="209" t="s">
        <v>66</v>
      </c>
    </row>
    <row r="28" spans="1:4" x14ac:dyDescent="0.2">
      <c r="A28" s="182"/>
      <c r="B28" s="200"/>
      <c r="C28" s="211"/>
    </row>
    <row r="29" spans="1:4" x14ac:dyDescent="0.2">
      <c r="A29" s="253">
        <v>7</v>
      </c>
      <c r="B29" s="198" t="str">
        <f>'Proposal Scoring Information'!B27</f>
        <v>General Experience and Expertise</v>
      </c>
      <c r="C29" s="211"/>
    </row>
    <row r="30" spans="1:4" ht="25.5" x14ac:dyDescent="0.2">
      <c r="A30" s="254"/>
      <c r="B30" s="203" t="s">
        <v>98</v>
      </c>
      <c r="C30" s="209" t="s">
        <v>66</v>
      </c>
      <c r="D30" s="25">
        <v>222</v>
      </c>
    </row>
    <row r="31" spans="1:4" x14ac:dyDescent="0.2">
      <c r="A31" s="254"/>
      <c r="B31" s="203" t="s">
        <v>94</v>
      </c>
      <c r="C31" s="209" t="s">
        <v>66</v>
      </c>
    </row>
    <row r="32" spans="1:4" ht="25.5" x14ac:dyDescent="0.2">
      <c r="A32" s="254"/>
      <c r="B32" s="203" t="s">
        <v>95</v>
      </c>
      <c r="C32" s="209" t="s">
        <v>66</v>
      </c>
    </row>
    <row r="33" spans="1:4" x14ac:dyDescent="0.2">
      <c r="A33" s="255"/>
      <c r="B33" s="199" t="str">
        <f>'Proposal Scoring Information'!B31</f>
        <v>Inspector Certification/ Membership with IFIA</v>
      </c>
      <c r="C33" s="209" t="s">
        <v>66</v>
      </c>
      <c r="D33" s="25">
        <v>222</v>
      </c>
    </row>
    <row r="34" spans="1:4" x14ac:dyDescent="0.2">
      <c r="A34" s="71"/>
      <c r="B34" s="205"/>
      <c r="C34" s="213"/>
      <c r="D34" s="25">
        <v>222</v>
      </c>
    </row>
    <row r="35" spans="1:4" x14ac:dyDescent="0.2">
      <c r="A35" s="256">
        <v>8</v>
      </c>
      <c r="B35" s="198" t="str">
        <f>'Proposal Scoring Information'!B33</f>
        <v>Other Documents</v>
      </c>
      <c r="C35" s="211"/>
    </row>
    <row r="36" spans="1:4" ht="25.5" x14ac:dyDescent="0.2">
      <c r="A36" s="257"/>
      <c r="B36" s="199" t="str">
        <f>'Proposal Scoring Information'!B34</f>
        <v xml:space="preserve">At least three (3) Client References for work performed under a scope similar to this solicitation, and certifications related to Petroleum Inspection Work. </v>
      </c>
      <c r="C36" s="209" t="s">
        <v>66</v>
      </c>
      <c r="D36" s="25">
        <v>222</v>
      </c>
    </row>
    <row r="37" spans="1:4" x14ac:dyDescent="0.2">
      <c r="A37" s="257"/>
      <c r="B37" s="199" t="str">
        <f>'Proposal Scoring Information'!B35</f>
        <v>Certificate of Good Standing to conduct business in jurisdiction of residence.</v>
      </c>
      <c r="C37" s="209" t="s">
        <v>66</v>
      </c>
    </row>
    <row r="38" spans="1:4" x14ac:dyDescent="0.2">
      <c r="A38" s="258"/>
      <c r="B38" s="199" t="str">
        <f>'Proposal Scoring Information'!B36</f>
        <v xml:space="preserve">Additional Information Provided. </v>
      </c>
      <c r="C38" s="209" t="s">
        <v>66</v>
      </c>
      <c r="D38" s="25">
        <v>222</v>
      </c>
    </row>
    <row r="39" spans="1:4" x14ac:dyDescent="0.2">
      <c r="A39" s="177"/>
      <c r="B39" s="178"/>
      <c r="C39" s="62"/>
    </row>
    <row r="40" spans="1:4" x14ac:dyDescent="0.2">
      <c r="A40" s="177"/>
      <c r="B40" s="178"/>
      <c r="C40" s="62"/>
    </row>
    <row r="41" spans="1:4" x14ac:dyDescent="0.2">
      <c r="A41" s="177"/>
      <c r="B41" s="178"/>
      <c r="C41" s="62"/>
    </row>
    <row r="42" spans="1:4" x14ac:dyDescent="0.2">
      <c r="A42" s="177"/>
      <c r="B42" s="178"/>
      <c r="C42" s="62"/>
    </row>
    <row r="43" spans="1:4" x14ac:dyDescent="0.2">
      <c r="A43" s="177"/>
      <c r="B43" s="178"/>
      <c r="C43" s="62"/>
    </row>
    <row r="44" spans="1:4" x14ac:dyDescent="0.2">
      <c r="A44" s="177"/>
      <c r="B44" s="178"/>
      <c r="C44" s="62"/>
    </row>
    <row r="45" spans="1:4" x14ac:dyDescent="0.2">
      <c r="A45" s="70"/>
      <c r="B45" s="63"/>
      <c r="C45" s="61"/>
    </row>
    <row r="46" spans="1:4" x14ac:dyDescent="0.2">
      <c r="A46" s="70"/>
      <c r="B46" s="63"/>
      <c r="C46" s="61"/>
    </row>
    <row r="47" spans="1:4" x14ac:dyDescent="0.2">
      <c r="A47" s="70"/>
      <c r="B47" s="63"/>
      <c r="C47" s="61"/>
    </row>
    <row r="48" spans="1:4" x14ac:dyDescent="0.2">
      <c r="A48" s="70"/>
      <c r="B48" s="63"/>
      <c r="C48" s="61"/>
    </row>
    <row r="49" spans="1:3" x14ac:dyDescent="0.2">
      <c r="A49" s="70"/>
      <c r="B49" s="63"/>
      <c r="C49" s="61"/>
    </row>
    <row r="50" spans="1:3" x14ac:dyDescent="0.2">
      <c r="A50" s="70"/>
      <c r="B50" s="63"/>
      <c r="C50" s="61"/>
    </row>
    <row r="51" spans="1:3" x14ac:dyDescent="0.2">
      <c r="A51" s="70"/>
      <c r="B51" s="63"/>
      <c r="C51" s="61"/>
    </row>
    <row r="52" spans="1:3" x14ac:dyDescent="0.2">
      <c r="A52" s="70"/>
      <c r="B52" s="63"/>
      <c r="C52" s="61"/>
    </row>
    <row r="53" spans="1:3" x14ac:dyDescent="0.2">
      <c r="A53" s="70"/>
      <c r="B53" s="63"/>
      <c r="C53" s="61"/>
    </row>
    <row r="54" spans="1:3" x14ac:dyDescent="0.2">
      <c r="A54" s="70"/>
      <c r="B54" s="63"/>
      <c r="C54" s="61"/>
    </row>
  </sheetData>
  <mergeCells count="8">
    <mergeCell ref="A26:A27"/>
    <mergeCell ref="A29:A33"/>
    <mergeCell ref="A35:A38"/>
    <mergeCell ref="A1:C1"/>
    <mergeCell ref="A10:A11"/>
    <mergeCell ref="A13:A15"/>
    <mergeCell ref="A17:A21"/>
    <mergeCell ref="A23:A24"/>
  </mergeCells>
  <phoneticPr fontId="0" type="noConversion"/>
  <dataValidations xWindow="512" yWindow="200" count="1">
    <dataValidation type="textLength" allowBlank="1" showInputMessage="1" showErrorMessage="1" promptTitle="Data Entry Instructions" prompt="-------------------------------_x000a__x000a_Enter the specific location within the Bid Submittal that supports the Bidder's claim for compliance with the minimum qualifications requirements. _x000a__x000a_Include volume, page, chapter and section numbers wherever appropriate._x000a__x000a_" sqref="C18:C21 C36:C38 C8 C23:C28 C30:C34 C11 C14:C15">
      <formula1>3</formula1>
      <formula2>300</formula2>
    </dataValidation>
  </dataValidations>
  <printOptions horizontalCentered="1"/>
  <pageMargins left="0.75" right="0.75" top="1" bottom="1" header="0.5" footer="0.5"/>
  <pageSetup scale="57"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7"/>
  <sheetViews>
    <sheetView view="pageBreakPreview" topLeftCell="A2" zoomScaleNormal="100" zoomScaleSheetLayoutView="100" workbookViewId="0">
      <selection activeCell="B6" sqref="B6"/>
    </sheetView>
  </sheetViews>
  <sheetFormatPr defaultRowHeight="15" x14ac:dyDescent="0.25"/>
  <cols>
    <col min="1" max="1" width="5.85546875" style="73" customWidth="1"/>
    <col min="2" max="2" width="62.7109375" style="92" customWidth="1"/>
    <col min="3" max="3" width="11.5703125" style="93" customWidth="1"/>
    <col min="4" max="4" width="11" style="73" customWidth="1"/>
    <col min="5" max="5" width="13.140625" style="94" customWidth="1"/>
    <col min="6" max="6" width="16.85546875" style="95" customWidth="1"/>
    <col min="7" max="7" width="12.140625" style="79" customWidth="1"/>
    <col min="8" max="16384" width="9.140625" style="73"/>
  </cols>
  <sheetData>
    <row r="1" spans="1:9" s="25" customFormat="1" ht="27" customHeight="1" thickTop="1" thickBot="1" x14ac:dyDescent="0.25">
      <c r="A1" s="264" t="s">
        <v>68</v>
      </c>
      <c r="B1" s="264"/>
      <c r="C1" s="264"/>
      <c r="D1" s="264"/>
      <c r="E1" s="264"/>
      <c r="F1" s="264"/>
      <c r="G1" s="264"/>
    </row>
    <row r="2" spans="1:9" s="25" customFormat="1" ht="13.5" thickTop="1" x14ac:dyDescent="0.2">
      <c r="B2" s="112"/>
    </row>
    <row r="3" spans="1:9" ht="67.5" customHeight="1" x14ac:dyDescent="0.25">
      <c r="A3" s="107" t="s">
        <v>0</v>
      </c>
      <c r="B3" s="107" t="s">
        <v>77</v>
      </c>
      <c r="C3" s="107" t="s">
        <v>2</v>
      </c>
      <c r="D3" s="107" t="s">
        <v>34</v>
      </c>
      <c r="E3" s="107" t="s">
        <v>11</v>
      </c>
      <c r="F3" s="108" t="s">
        <v>37</v>
      </c>
      <c r="G3" s="108" t="s">
        <v>20</v>
      </c>
    </row>
    <row r="4" spans="1:9" x14ac:dyDescent="0.25">
      <c r="A4" s="53" t="s">
        <v>13</v>
      </c>
      <c r="B4" s="75" t="s">
        <v>13</v>
      </c>
      <c r="C4" s="76"/>
      <c r="D4" s="76" t="s">
        <v>13</v>
      </c>
      <c r="E4" s="76" t="s">
        <v>13</v>
      </c>
      <c r="F4" s="77"/>
      <c r="G4" s="78"/>
    </row>
    <row r="5" spans="1:9" s="79" customFormat="1" x14ac:dyDescent="0.25">
      <c r="A5" s="261">
        <v>1</v>
      </c>
      <c r="B5" s="214" t="s">
        <v>79</v>
      </c>
      <c r="C5" s="80">
        <f>SUM(C6:C6)</f>
        <v>10</v>
      </c>
      <c r="D5" s="81"/>
      <c r="E5" s="80">
        <f>SUM(E6:E6)</f>
        <v>50</v>
      </c>
      <c r="F5" s="78"/>
      <c r="G5" s="78">
        <f>E5/E$38</f>
        <v>0.11904761904761904</v>
      </c>
      <c r="I5" s="82"/>
    </row>
    <row r="6" spans="1:9" ht="60" x14ac:dyDescent="0.25">
      <c r="A6" s="262"/>
      <c r="B6" s="215" t="s">
        <v>84</v>
      </c>
      <c r="C6" s="76">
        <v>10</v>
      </c>
      <c r="D6" s="76">
        <v>5</v>
      </c>
      <c r="E6" s="76">
        <f>D6*C6</f>
        <v>50</v>
      </c>
      <c r="F6" s="77">
        <f>E6/E6</f>
        <v>1</v>
      </c>
      <c r="G6" s="78" t="s">
        <v>71</v>
      </c>
    </row>
    <row r="7" spans="1:9" x14ac:dyDescent="0.25">
      <c r="A7" s="53" t="s">
        <v>13</v>
      </c>
      <c r="B7" s="216" t="s">
        <v>13</v>
      </c>
      <c r="C7" s="76"/>
      <c r="D7" s="76" t="s">
        <v>13</v>
      </c>
      <c r="E7" s="76" t="s">
        <v>13</v>
      </c>
      <c r="F7" s="77"/>
      <c r="G7" s="78"/>
    </row>
    <row r="8" spans="1:9" x14ac:dyDescent="0.25">
      <c r="A8" s="251">
        <v>2</v>
      </c>
      <c r="B8" s="200" t="s">
        <v>88</v>
      </c>
      <c r="C8" s="80">
        <f>SUM(C9:C9)</f>
        <v>10</v>
      </c>
      <c r="D8" s="81"/>
      <c r="E8" s="80">
        <f>SUM(E9:E9)</f>
        <v>50</v>
      </c>
      <c r="F8" s="78"/>
      <c r="G8" s="78">
        <f>E8/E$38</f>
        <v>0.11904761904761904</v>
      </c>
    </row>
    <row r="9" spans="1:9" ht="30" x14ac:dyDescent="0.25">
      <c r="A9" s="252"/>
      <c r="B9" s="221" t="s">
        <v>89</v>
      </c>
      <c r="C9" s="76">
        <v>10</v>
      </c>
      <c r="D9" s="76">
        <v>5</v>
      </c>
      <c r="E9" s="76">
        <f>D9*C9</f>
        <v>50</v>
      </c>
      <c r="F9" s="77">
        <f>E9/E9</f>
        <v>1</v>
      </c>
      <c r="G9" s="78" t="s">
        <v>71</v>
      </c>
    </row>
    <row r="10" spans="1:9" x14ac:dyDescent="0.25">
      <c r="A10" s="30"/>
      <c r="B10" s="201"/>
      <c r="C10" s="76"/>
      <c r="D10" s="76"/>
      <c r="E10" s="76"/>
      <c r="F10" s="77"/>
      <c r="G10" s="78"/>
    </row>
    <row r="11" spans="1:9" x14ac:dyDescent="0.25">
      <c r="A11" s="251">
        <v>3</v>
      </c>
      <c r="B11" s="200" t="s">
        <v>90</v>
      </c>
      <c r="C11" s="80">
        <f>SUM(C12:C13)</f>
        <v>15</v>
      </c>
      <c r="D11" s="76"/>
      <c r="E11" s="80">
        <f>SUM(E12:E13)</f>
        <v>75</v>
      </c>
      <c r="F11" s="77"/>
      <c r="G11" s="78">
        <f>E11/E$38</f>
        <v>0.17857142857142858</v>
      </c>
    </row>
    <row r="12" spans="1:9" ht="60" x14ac:dyDescent="0.25">
      <c r="A12" s="260"/>
      <c r="B12" s="222" t="s">
        <v>91</v>
      </c>
      <c r="C12" s="76">
        <v>8</v>
      </c>
      <c r="D12" s="76">
        <v>5</v>
      </c>
      <c r="E12" s="76">
        <f t="shared" ref="E12:E13" si="0">D12*C12</f>
        <v>40</v>
      </c>
      <c r="F12" s="77">
        <f t="shared" ref="F12:F13" si="1">E12/E12</f>
        <v>1</v>
      </c>
      <c r="G12" s="78"/>
    </row>
    <row r="13" spans="1:9" x14ac:dyDescent="0.25">
      <c r="A13" s="252"/>
      <c r="B13" s="223" t="s">
        <v>97</v>
      </c>
      <c r="C13" s="76">
        <v>7</v>
      </c>
      <c r="D13" s="76">
        <v>5</v>
      </c>
      <c r="E13" s="76">
        <f t="shared" si="0"/>
        <v>35</v>
      </c>
      <c r="F13" s="77">
        <f t="shared" si="1"/>
        <v>1</v>
      </c>
      <c r="G13" s="78"/>
    </row>
    <row r="14" spans="1:9" x14ac:dyDescent="0.25">
      <c r="A14" s="30"/>
      <c r="B14" s="201"/>
      <c r="C14" s="76"/>
      <c r="D14" s="76"/>
      <c r="E14" s="76"/>
      <c r="F14" s="77"/>
      <c r="G14" s="78"/>
    </row>
    <row r="15" spans="1:9" s="79" customFormat="1" x14ac:dyDescent="0.25">
      <c r="A15" s="261">
        <v>4</v>
      </c>
      <c r="B15" s="214" t="s">
        <v>58</v>
      </c>
      <c r="C15" s="80">
        <f>SUM(C16:C19)</f>
        <v>9</v>
      </c>
      <c r="D15" s="81"/>
      <c r="E15" s="80">
        <f>SUM(E16:E19)</f>
        <v>45</v>
      </c>
      <c r="F15" s="77"/>
      <c r="G15" s="78">
        <f>E15/E$38</f>
        <v>0.10714285714285714</v>
      </c>
    </row>
    <row r="16" spans="1:9" x14ac:dyDescent="0.25">
      <c r="A16" s="262"/>
      <c r="B16" s="215" t="s">
        <v>70</v>
      </c>
      <c r="C16" s="76"/>
      <c r="D16" s="76"/>
      <c r="E16" s="76"/>
      <c r="F16" s="77"/>
      <c r="G16" s="78"/>
    </row>
    <row r="17" spans="1:7" x14ac:dyDescent="0.25">
      <c r="A17" s="262"/>
      <c r="B17" s="215" t="s">
        <v>21</v>
      </c>
      <c r="C17" s="76">
        <v>3</v>
      </c>
      <c r="D17" s="76">
        <v>5</v>
      </c>
      <c r="E17" s="76">
        <f>D17*C17</f>
        <v>15</v>
      </c>
      <c r="F17" s="77">
        <f>E17/E17</f>
        <v>1</v>
      </c>
      <c r="G17" s="78"/>
    </row>
    <row r="18" spans="1:7" x14ac:dyDescent="0.25">
      <c r="A18" s="262"/>
      <c r="B18" s="215" t="s">
        <v>22</v>
      </c>
      <c r="C18" s="76">
        <v>3</v>
      </c>
      <c r="D18" s="76">
        <v>5</v>
      </c>
      <c r="E18" s="76">
        <f>D18*C18</f>
        <v>15</v>
      </c>
      <c r="F18" s="77">
        <f>E18/E18</f>
        <v>1</v>
      </c>
      <c r="G18" s="78"/>
    </row>
    <row r="19" spans="1:7" x14ac:dyDescent="0.25">
      <c r="A19" s="263"/>
      <c r="B19" s="215" t="s">
        <v>23</v>
      </c>
      <c r="C19" s="76">
        <v>3</v>
      </c>
      <c r="D19" s="76">
        <v>5</v>
      </c>
      <c r="E19" s="76">
        <f>D19*C19</f>
        <v>15</v>
      </c>
      <c r="F19" s="77">
        <f>E19/E19</f>
        <v>1</v>
      </c>
      <c r="G19" s="78"/>
    </row>
    <row r="20" spans="1:7" x14ac:dyDescent="0.25">
      <c r="A20" s="85"/>
      <c r="B20" s="215"/>
      <c r="C20" s="76"/>
      <c r="D20" s="76"/>
      <c r="E20" s="76"/>
      <c r="F20" s="77"/>
      <c r="G20" s="78"/>
    </row>
    <row r="21" spans="1:7" x14ac:dyDescent="0.25">
      <c r="A21" s="261">
        <v>5</v>
      </c>
      <c r="B21" s="217" t="s">
        <v>59</v>
      </c>
      <c r="C21" s="86">
        <f>C22</f>
        <v>3</v>
      </c>
      <c r="D21" s="81"/>
      <c r="E21" s="74">
        <f>E22</f>
        <v>15</v>
      </c>
      <c r="F21" s="78"/>
      <c r="G21" s="78">
        <f>E21/E$38</f>
        <v>3.5714285714285712E-2</v>
      </c>
    </row>
    <row r="22" spans="1:7" ht="30" x14ac:dyDescent="0.25">
      <c r="A22" s="263"/>
      <c r="B22" s="218" t="s">
        <v>85</v>
      </c>
      <c r="C22" s="76">
        <v>3</v>
      </c>
      <c r="D22" s="76">
        <v>5</v>
      </c>
      <c r="E22" s="76">
        <f>D22*C22</f>
        <v>15</v>
      </c>
      <c r="F22" s="77">
        <f>E22/E22</f>
        <v>1</v>
      </c>
      <c r="G22" s="78"/>
    </row>
    <row r="23" spans="1:7" x14ac:dyDescent="0.25">
      <c r="A23" s="85"/>
      <c r="B23" s="215"/>
      <c r="C23" s="76"/>
      <c r="D23" s="76"/>
      <c r="E23" s="76"/>
      <c r="F23" s="77"/>
      <c r="G23" s="78"/>
    </row>
    <row r="24" spans="1:7" x14ac:dyDescent="0.25">
      <c r="A24" s="251">
        <v>6</v>
      </c>
      <c r="B24" s="224" t="s">
        <v>92</v>
      </c>
      <c r="C24" s="86">
        <f>C25</f>
        <v>3</v>
      </c>
      <c r="D24" s="81"/>
      <c r="E24" s="74">
        <f>E25</f>
        <v>15</v>
      </c>
      <c r="F24" s="78"/>
      <c r="G24" s="78">
        <f>E24/E$38</f>
        <v>3.5714285714285712E-2</v>
      </c>
    </row>
    <row r="25" spans="1:7" ht="25.5" x14ac:dyDescent="0.25">
      <c r="A25" s="252"/>
      <c r="B25" s="186" t="s">
        <v>93</v>
      </c>
      <c r="C25" s="76">
        <v>3</v>
      </c>
      <c r="D25" s="76">
        <v>5</v>
      </c>
      <c r="E25" s="76">
        <f>D25*C25</f>
        <v>15</v>
      </c>
      <c r="F25" s="77">
        <f>E25/E25</f>
        <v>1</v>
      </c>
      <c r="G25" s="78"/>
    </row>
    <row r="26" spans="1:7" x14ac:dyDescent="0.25">
      <c r="A26" s="85"/>
      <c r="B26" s="83"/>
      <c r="C26" s="76"/>
      <c r="D26" s="76"/>
      <c r="E26" s="76"/>
      <c r="F26" s="77"/>
      <c r="G26" s="78"/>
    </row>
    <row r="27" spans="1:7" s="79" customFormat="1" x14ac:dyDescent="0.25">
      <c r="A27" s="261">
        <v>7</v>
      </c>
      <c r="B27" s="84" t="s">
        <v>72</v>
      </c>
      <c r="C27" s="80">
        <f>SUM(C28:C31)</f>
        <v>24</v>
      </c>
      <c r="D27" s="80"/>
      <c r="E27" s="80">
        <f>SUM(E28:E31)</f>
        <v>120</v>
      </c>
      <c r="F27" s="78"/>
      <c r="G27" s="78">
        <f>E27/E$38</f>
        <v>0.2857142857142857</v>
      </c>
    </row>
    <row r="28" spans="1:7" ht="30" x14ac:dyDescent="0.25">
      <c r="A28" s="262"/>
      <c r="B28" s="185" t="s">
        <v>98</v>
      </c>
      <c r="C28" s="76">
        <v>8</v>
      </c>
      <c r="D28" s="76">
        <v>5</v>
      </c>
      <c r="E28" s="76">
        <f t="shared" ref="E28:E30" si="2">D28*C28</f>
        <v>40</v>
      </c>
      <c r="F28" s="77">
        <f t="shared" ref="F28:F30" si="3">E28/E28</f>
        <v>1</v>
      </c>
      <c r="G28" s="78"/>
    </row>
    <row r="29" spans="1:7" x14ac:dyDescent="0.25">
      <c r="A29" s="262"/>
      <c r="B29" s="185" t="s">
        <v>94</v>
      </c>
      <c r="C29" s="76">
        <v>5</v>
      </c>
      <c r="D29" s="76">
        <v>5</v>
      </c>
      <c r="E29" s="76">
        <f t="shared" si="2"/>
        <v>25</v>
      </c>
      <c r="F29" s="77">
        <f t="shared" si="3"/>
        <v>1</v>
      </c>
      <c r="G29" s="78"/>
    </row>
    <row r="30" spans="1:7" ht="30" x14ac:dyDescent="0.25">
      <c r="A30" s="262"/>
      <c r="B30" s="185" t="s">
        <v>95</v>
      </c>
      <c r="C30" s="76">
        <v>6</v>
      </c>
      <c r="D30" s="76">
        <v>5</v>
      </c>
      <c r="E30" s="76">
        <f t="shared" si="2"/>
        <v>30</v>
      </c>
      <c r="F30" s="77">
        <f t="shared" si="3"/>
        <v>1</v>
      </c>
      <c r="G30" s="78"/>
    </row>
    <row r="31" spans="1:7" x14ac:dyDescent="0.25">
      <c r="A31" s="263"/>
      <c r="B31" s="184" t="s">
        <v>81</v>
      </c>
      <c r="C31" s="76">
        <v>5</v>
      </c>
      <c r="D31" s="76">
        <v>5</v>
      </c>
      <c r="E31" s="76">
        <f>D31*C31</f>
        <v>25</v>
      </c>
      <c r="F31" s="77">
        <f>E31/E31</f>
        <v>1</v>
      </c>
      <c r="G31" s="78"/>
    </row>
    <row r="32" spans="1:7" x14ac:dyDescent="0.25">
      <c r="A32" s="87"/>
      <c r="B32" s="83"/>
      <c r="C32" s="76"/>
      <c r="D32" s="76"/>
      <c r="E32" s="76"/>
      <c r="F32" s="77"/>
      <c r="G32" s="78"/>
    </row>
    <row r="33" spans="1:7" s="79" customFormat="1" x14ac:dyDescent="0.25">
      <c r="A33" s="261">
        <v>8</v>
      </c>
      <c r="B33" s="84" t="s">
        <v>73</v>
      </c>
      <c r="C33" s="80">
        <f>SUM(C34:C36)</f>
        <v>10</v>
      </c>
      <c r="D33" s="80"/>
      <c r="E33" s="80">
        <f>SUM(E34:E36)</f>
        <v>50</v>
      </c>
      <c r="F33" s="78"/>
      <c r="G33" s="78">
        <f>E33/E$38</f>
        <v>0.11904761904761904</v>
      </c>
    </row>
    <row r="34" spans="1:7" ht="45" x14ac:dyDescent="0.25">
      <c r="A34" s="262"/>
      <c r="B34" s="181" t="s">
        <v>80</v>
      </c>
      <c r="C34" s="76">
        <v>5</v>
      </c>
      <c r="D34" s="76">
        <v>5</v>
      </c>
      <c r="E34" s="76">
        <f>D34*C34</f>
        <v>25</v>
      </c>
      <c r="F34" s="77">
        <f>E34/E34</f>
        <v>1</v>
      </c>
      <c r="G34" s="78"/>
    </row>
    <row r="35" spans="1:7" ht="30" x14ac:dyDescent="0.25">
      <c r="A35" s="262"/>
      <c r="B35" s="83" t="s">
        <v>75</v>
      </c>
      <c r="C35" s="76">
        <v>5</v>
      </c>
      <c r="D35" s="76">
        <v>5</v>
      </c>
      <c r="E35" s="76">
        <f>D35*C35</f>
        <v>25</v>
      </c>
      <c r="F35" s="77">
        <f>E35/E35</f>
        <v>1</v>
      </c>
      <c r="G35" s="78"/>
    </row>
    <row r="36" spans="1:7" x14ac:dyDescent="0.25">
      <c r="A36" s="263"/>
      <c r="B36" s="173" t="s">
        <v>74</v>
      </c>
      <c r="C36" s="174"/>
      <c r="D36" s="174"/>
      <c r="E36" s="174"/>
      <c r="F36" s="175"/>
      <c r="G36" s="176"/>
    </row>
    <row r="37" spans="1:7" x14ac:dyDescent="0.25">
      <c r="A37" s="88"/>
      <c r="B37" s="83"/>
      <c r="C37" s="76"/>
      <c r="D37" s="76"/>
      <c r="E37" s="76"/>
      <c r="F37" s="77"/>
      <c r="G37" s="78"/>
    </row>
    <row r="38" spans="1:7" x14ac:dyDescent="0.25">
      <c r="A38" s="88"/>
      <c r="B38" s="89" t="s">
        <v>86</v>
      </c>
      <c r="C38" s="86">
        <f>SUM(C5,C8,C11,C15,C21,C24,C27,C33)</f>
        <v>84</v>
      </c>
      <c r="D38" s="90" t="s">
        <v>13</v>
      </c>
      <c r="E38" s="113">
        <f>SUM(E5,E8,E11,E15,E21,E24,E27,E33)</f>
        <v>420</v>
      </c>
      <c r="F38" s="77">
        <f>E38/E38</f>
        <v>1</v>
      </c>
      <c r="G38" s="78">
        <f>E38/E$38</f>
        <v>1</v>
      </c>
    </row>
    <row r="39" spans="1:7" ht="15.75" thickBot="1" x14ac:dyDescent="0.3">
      <c r="A39" s="91"/>
    </row>
    <row r="40" spans="1:7" x14ac:dyDescent="0.25">
      <c r="A40" s="96"/>
      <c r="B40" s="97" t="s">
        <v>45</v>
      </c>
      <c r="C40" s="98">
        <f>ROUNDUP(C42*C43,0)</f>
        <v>315</v>
      </c>
    </row>
    <row r="41" spans="1:7" x14ac:dyDescent="0.25">
      <c r="A41" s="94"/>
      <c r="B41" s="99" t="s">
        <v>44</v>
      </c>
      <c r="C41" s="100">
        <f>ROUNDUP(C42*C44,0)</f>
        <v>336</v>
      </c>
    </row>
    <row r="42" spans="1:7" x14ac:dyDescent="0.25">
      <c r="B42" s="101" t="s">
        <v>1</v>
      </c>
      <c r="C42" s="102">
        <f>E38</f>
        <v>420</v>
      </c>
    </row>
    <row r="43" spans="1:7" x14ac:dyDescent="0.25">
      <c r="B43" s="103" t="s">
        <v>47</v>
      </c>
      <c r="C43" s="104">
        <v>0.75</v>
      </c>
    </row>
    <row r="44" spans="1:7" ht="15.75" thickBot="1" x14ac:dyDescent="0.3">
      <c r="B44" s="105" t="s">
        <v>46</v>
      </c>
      <c r="C44" s="106">
        <v>0.8</v>
      </c>
    </row>
    <row r="45" spans="1:7" x14ac:dyDescent="0.25">
      <c r="C45" s="72"/>
    </row>
    <row r="49" spans="1:1" x14ac:dyDescent="0.25">
      <c r="A49" s="73" t="s">
        <v>64</v>
      </c>
    </row>
    <row r="51" spans="1:1" x14ac:dyDescent="0.25">
      <c r="A51" s="73" t="s">
        <v>60</v>
      </c>
    </row>
    <row r="53" spans="1:1" x14ac:dyDescent="0.25">
      <c r="A53" s="73" t="s">
        <v>61</v>
      </c>
    </row>
    <row r="55" spans="1:1" x14ac:dyDescent="0.25">
      <c r="A55" s="73" t="s">
        <v>62</v>
      </c>
    </row>
    <row r="57" spans="1:1" x14ac:dyDescent="0.25">
      <c r="A57" s="73" t="s">
        <v>63</v>
      </c>
    </row>
  </sheetData>
  <mergeCells count="9">
    <mergeCell ref="A33:A36"/>
    <mergeCell ref="A1:G1"/>
    <mergeCell ref="A27:A31"/>
    <mergeCell ref="A21:A22"/>
    <mergeCell ref="A15:A19"/>
    <mergeCell ref="A5:A6"/>
    <mergeCell ref="A8:A9"/>
    <mergeCell ref="A11:A13"/>
    <mergeCell ref="A24:A25"/>
  </mergeCells>
  <phoneticPr fontId="0" type="noConversion"/>
  <conditionalFormatting sqref="E38">
    <cfRule type="cellIs" dxfId="5" priority="1" stopIfTrue="1" operator="greaterThanOrEqual">
      <formula>Acceptable_Compliance_Score</formula>
    </cfRule>
    <cfRule type="cellIs" dxfId="4" priority="2" stopIfTrue="1" operator="lessThan">
      <formula>$C$40</formula>
    </cfRule>
    <cfRule type="cellIs" dxfId="3" priority="3" stopIfTrue="1" operator="between">
      <formula>$C$41</formula>
      <formula>$C$40</formula>
    </cfRule>
  </conditionalFormatting>
  <dataValidations count="2">
    <dataValidation type="whole" allowBlank="1" showInputMessage="1" showErrorMessage="1" sqref="D36 D9 D16:D20 D6 D23 D26 D28:D31">
      <formula1>0</formula1>
      <formula2>5</formula2>
    </dataValidation>
    <dataValidation type="whole" allowBlank="1" showInputMessage="1" showErrorMessage="1" sqref="C8 C5:C6 C28:C32 C15:C26 C34:C37">
      <formula1>1</formula1>
      <formula2>12</formula2>
    </dataValidation>
  </dataValidations>
  <printOptions horizontalCentered="1"/>
  <pageMargins left="0.75" right="0.75" top="1" bottom="1" header="0.5" footer="0.5"/>
  <pageSetup scale="64" fitToHeight="4" orientation="portrait" r:id="rId1"/>
  <headerFooter alignWithMargins="0">
    <oddFooter>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view="pageBreakPreview" zoomScaleNormal="100" workbookViewId="0">
      <pane xSplit="2" ySplit="5" topLeftCell="C6" activePane="bottomRight" state="frozen"/>
      <selection activeCell="B54" sqref="B54"/>
      <selection pane="topRight" activeCell="B54" sqref="B54"/>
      <selection pane="bottomLeft" activeCell="B54" sqref="B54"/>
      <selection pane="bottomRight" activeCell="B7" sqref="B7"/>
    </sheetView>
  </sheetViews>
  <sheetFormatPr defaultRowHeight="12.75" x14ac:dyDescent="0.2"/>
  <cols>
    <col min="1" max="1" width="9.140625" style="25"/>
    <col min="2" max="2" width="65.5703125" style="25" customWidth="1"/>
    <col min="3" max="3" width="50.140625" style="25" customWidth="1"/>
    <col min="4" max="16384" width="9.140625" style="25"/>
  </cols>
  <sheetData>
    <row r="1" spans="1:7" ht="20.25" thickTop="1" thickBot="1" x14ac:dyDescent="0.25">
      <c r="A1" s="264" t="s">
        <v>87</v>
      </c>
      <c r="B1" s="264"/>
      <c r="C1" s="264"/>
      <c r="D1" s="114"/>
      <c r="E1" s="114"/>
      <c r="F1" s="114"/>
      <c r="G1" s="114"/>
    </row>
    <row r="2" spans="1:7" ht="13.5" thickTop="1" x14ac:dyDescent="0.2">
      <c r="D2" s="115"/>
      <c r="E2" s="115"/>
      <c r="F2" s="115"/>
      <c r="G2" s="115"/>
    </row>
    <row r="3" spans="1:7" s="117" customFormat="1" ht="18.75" x14ac:dyDescent="0.25">
      <c r="A3" s="116"/>
      <c r="B3" s="135" t="str">
        <f>B40</f>
        <v>Bidder Qualifications Checklist Score:</v>
      </c>
      <c r="C3" s="136">
        <f>C40</f>
        <v>84</v>
      </c>
    </row>
    <row r="4" spans="1:7" s="117" customFormat="1" ht="15.75" x14ac:dyDescent="0.25">
      <c r="A4" s="115"/>
      <c r="B4" s="118"/>
      <c r="C4" s="119"/>
    </row>
    <row r="5" spans="1:7" ht="25.5" x14ac:dyDescent="0.2">
      <c r="A5" s="71" t="str">
        <f>'Part 1- Qual Support References'!A5</f>
        <v>Item</v>
      </c>
      <c r="B5" s="120" t="str">
        <f>'Part 1- Qual Support References'!B5</f>
        <v>BIDDER Checklist Items</v>
      </c>
      <c r="C5" s="121" t="str">
        <f>'Part 1- Qual Support References'!C5</f>
        <v>Task 0: Replace this Text with Bidder's Name. -- Supporting Information Referenced in Proposal.</v>
      </c>
    </row>
    <row r="6" spans="1:7" x14ac:dyDescent="0.2">
      <c r="A6" s="57" t="str">
        <f>'Part 1- Qual Support References'!A6</f>
        <v xml:space="preserve"> </v>
      </c>
      <c r="B6" s="122" t="str">
        <f>'Part 1- Qual Support References'!B6</f>
        <v xml:space="preserve"> </v>
      </c>
      <c r="C6" s="123"/>
    </row>
    <row r="7" spans="1:7" x14ac:dyDescent="0.2">
      <c r="A7" s="251">
        <f>'Part 1- Qual Support References'!A7</f>
        <v>1</v>
      </c>
      <c r="B7" s="124" t="str">
        <f>'Part 1- Qual Support References'!B7</f>
        <v>Petroleum Inspection Experience</v>
      </c>
      <c r="C7" s="125">
        <f>SUM(C8:C8)</f>
        <v>10</v>
      </c>
    </row>
    <row r="8" spans="1:7" ht="51" x14ac:dyDescent="0.2">
      <c r="A8" s="260"/>
      <c r="B8" s="22" t="str">
        <f>'Part 1- Qual Support References'!B8</f>
        <v xml:space="preserve">Supporting information showing a minimum of five (5) years progressive experience in Petroleum Inspection and Audit; Ship-to-Shore Transfer and Receiving of Bulk Petroleum Products; Pipeline Product Custody Transfer and other related activities. </v>
      </c>
      <c r="C8" s="126">
        <f>IF(LEN('Part 1- Qual Support References'!C8)&gt;=3,'Proposal Scoring Information'!C6,0)</f>
        <v>10</v>
      </c>
    </row>
    <row r="9" spans="1:7" x14ac:dyDescent="0.2">
      <c r="A9" s="60" t="str">
        <f>'Part 1- Qual Support References'!A9</f>
        <v xml:space="preserve"> </v>
      </c>
      <c r="B9" s="22" t="str">
        <f>'Part 1- Qual Support References'!B9</f>
        <v xml:space="preserve"> </v>
      </c>
      <c r="C9" s="126" t="s">
        <v>13</v>
      </c>
    </row>
    <row r="10" spans="1:7" x14ac:dyDescent="0.2">
      <c r="A10" s="251">
        <f>'Part 1- Qual Support References'!A10</f>
        <v>2</v>
      </c>
      <c r="B10" s="124" t="str">
        <f>'Part 1- Qual Support References'!B10</f>
        <v>Business Structure and Approach</v>
      </c>
      <c r="C10" s="125">
        <f>SUM(C11:C11)</f>
        <v>10</v>
      </c>
    </row>
    <row r="11" spans="1:7" ht="25.5" x14ac:dyDescent="0.2">
      <c r="A11" s="260"/>
      <c r="B11" s="22" t="str">
        <f>'Part 1- Qual Support References'!B11</f>
        <v xml:space="preserve">Description of business concepts to be used in performance of contract and meeting or achieving objectives. </v>
      </c>
      <c r="C11" s="126">
        <f>IF(LEN('Part 1- Qual Support References'!C11)&gt;=3,'Proposal Scoring Information'!C9,0)</f>
        <v>10</v>
      </c>
    </row>
    <row r="12" spans="1:7" x14ac:dyDescent="0.2">
      <c r="A12" s="183"/>
      <c r="B12" s="22"/>
      <c r="C12" s="126"/>
    </row>
    <row r="13" spans="1:7" x14ac:dyDescent="0.2">
      <c r="A13" s="251">
        <f>'Part 1- Qual Support References'!A13:A15</f>
        <v>3</v>
      </c>
      <c r="B13" s="124" t="str">
        <f>'Part 1- Qual Support References'!B13</f>
        <v>Organizational Chart</v>
      </c>
      <c r="C13" s="125">
        <f>SUM(C14:C15)</f>
        <v>15</v>
      </c>
    </row>
    <row r="14" spans="1:7" ht="38.25" x14ac:dyDescent="0.2">
      <c r="A14" s="260"/>
      <c r="B14" s="22" t="str">
        <f>'Part 1- Qual Support References'!B14</f>
        <v xml:space="preserve">Provide Proposed Organizational Chart for the Petroleum Inspection Services. Include position title and number of employees filling the position, name(s), functions and duties, and qualifications. </v>
      </c>
      <c r="C14" s="126">
        <f>IF(LEN('Part 1- Qual Support References'!C14)&gt;=3,'Proposal Scoring Information'!C12,0)</f>
        <v>8</v>
      </c>
    </row>
    <row r="15" spans="1:7" x14ac:dyDescent="0.2">
      <c r="A15" s="252"/>
      <c r="B15" s="22" t="str">
        <f>'Part 1- Qual Support References'!B15</f>
        <v xml:space="preserve">Describe how staffing shall be optimized based on proposed chart. </v>
      </c>
      <c r="C15" s="126">
        <f>IF(LEN('Part 1- Qual Support References'!C15)&gt;=3,'Proposal Scoring Information'!C13,0)</f>
        <v>7</v>
      </c>
    </row>
    <row r="16" spans="1:7" x14ac:dyDescent="0.2">
      <c r="A16" s="183"/>
      <c r="B16" s="22"/>
      <c r="C16" s="126"/>
    </row>
    <row r="17" spans="1:3" x14ac:dyDescent="0.2">
      <c r="A17" s="251">
        <f>'Part 1- Qual Support References'!A17</f>
        <v>4</v>
      </c>
      <c r="B17" s="124" t="str">
        <f>'Part 1- Qual Support References'!B17</f>
        <v xml:space="preserve">Financial Information Checklist </v>
      </c>
      <c r="C17" s="125">
        <f>SUM(C19:C21)</f>
        <v>9</v>
      </c>
    </row>
    <row r="18" spans="1:3" x14ac:dyDescent="0.2">
      <c r="A18" s="260"/>
      <c r="B18" s="22" t="str">
        <f>'Part 1- Qual Support References'!B18</f>
        <v>Three-Year Historical:</v>
      </c>
    </row>
    <row r="19" spans="1:3" x14ac:dyDescent="0.2">
      <c r="A19" s="260"/>
      <c r="B19" s="22" t="str">
        <f>'Part 1- Qual Support References'!B19</f>
        <v>Balance Sheet (Audited)</v>
      </c>
      <c r="C19" s="126">
        <f>IF(LEN('Part 1- Qual Support References'!C19)&gt;=3,'Proposal Scoring Information'!C17,0)</f>
        <v>3</v>
      </c>
    </row>
    <row r="20" spans="1:3" x14ac:dyDescent="0.2">
      <c r="A20" s="260"/>
      <c r="B20" s="22" t="str">
        <f>'Part 1- Qual Support References'!B20</f>
        <v>Income Statement (Audited)</v>
      </c>
      <c r="C20" s="126">
        <f>IF(LEN('Part 1- Qual Support References'!C20)&gt;=3,'Proposal Scoring Information'!C18,0)</f>
        <v>3</v>
      </c>
    </row>
    <row r="21" spans="1:3" x14ac:dyDescent="0.2">
      <c r="A21" s="260"/>
      <c r="B21" s="22" t="str">
        <f>'Part 1- Qual Support References'!B21</f>
        <v xml:space="preserve">Financial Ratios </v>
      </c>
      <c r="C21" s="126">
        <f>IF(LEN('Part 1- Qual Support References'!C21)&gt;=3,'Proposal Scoring Information'!C19,0)</f>
        <v>3</v>
      </c>
    </row>
    <row r="22" spans="1:3" x14ac:dyDescent="0.2">
      <c r="A22" s="60"/>
      <c r="B22" s="22"/>
      <c r="C22" s="126"/>
    </row>
    <row r="23" spans="1:3" x14ac:dyDescent="0.2">
      <c r="A23" s="260">
        <f>'Part 1- Qual Support References'!A23</f>
        <v>5</v>
      </c>
      <c r="B23" s="124" t="str">
        <f>'Part 1- Qual Support References'!B23</f>
        <v xml:space="preserve">Insurance Policy </v>
      </c>
      <c r="C23" s="125">
        <f>C24</f>
        <v>3</v>
      </c>
    </row>
    <row r="24" spans="1:3" ht="25.5" x14ac:dyDescent="0.2">
      <c r="A24" s="252"/>
      <c r="B24" s="22" t="str">
        <f>'Part 1- Qual Support References'!B24</f>
        <v xml:space="preserve">Provide a copy of existing Insurance Policies for GPA's review, relative to complying with GPA's Insurance Requirements. </v>
      </c>
      <c r="C24" s="126">
        <f>IF(LEN('Part 1- Qual Support References'!C24)&gt;=3,'Proposal Scoring Information'!C22,0)</f>
        <v>3</v>
      </c>
    </row>
    <row r="25" spans="1:3" x14ac:dyDescent="0.2">
      <c r="A25" s="58"/>
      <c r="B25" s="22"/>
      <c r="C25" s="126"/>
    </row>
    <row r="26" spans="1:3" x14ac:dyDescent="0.2">
      <c r="A26" s="260">
        <f>'Part 1- Qual Support References'!A26</f>
        <v>6</v>
      </c>
      <c r="B26" s="124" t="str">
        <f>'Part 1- Qual Support References'!B26</f>
        <v>Mobilization Capacbility Checklist</v>
      </c>
      <c r="C26" s="125">
        <f>C27</f>
        <v>3</v>
      </c>
    </row>
    <row r="27" spans="1:3" ht="25.5" x14ac:dyDescent="0.2">
      <c r="A27" s="252"/>
      <c r="B27" s="22" t="str">
        <f>'Part 1- Qual Support References'!B27</f>
        <v>Proof Of Capability To Mobilize Full Support Services No Later Than 30 days after contract signing.</v>
      </c>
      <c r="C27" s="126">
        <f>IF(LEN('Part 1- Qual Support References'!C27)&gt;=3,'Proposal Scoring Information'!C25,0)</f>
        <v>3</v>
      </c>
    </row>
    <row r="28" spans="1:3" x14ac:dyDescent="0.2">
      <c r="A28" s="59"/>
      <c r="B28" s="22"/>
      <c r="C28" s="126"/>
    </row>
    <row r="29" spans="1:3" x14ac:dyDescent="0.2">
      <c r="A29" s="260">
        <f>'Part 1- Qual Support References'!A29</f>
        <v>7</v>
      </c>
      <c r="B29" s="124" t="str">
        <f>'Part 1- Qual Support References'!B29</f>
        <v>General Experience and Expertise</v>
      </c>
      <c r="C29" s="125">
        <f>SUM(C30:C34)</f>
        <v>24</v>
      </c>
    </row>
    <row r="30" spans="1:3" ht="25.5" x14ac:dyDescent="0.2">
      <c r="A30" s="260"/>
      <c r="B30" s="22" t="str">
        <f>'Part 1- Qual Support References'!B30</f>
        <v xml:space="preserve">Supporting information outlining and/or illustrating past and current successful experience in similar contracts. </v>
      </c>
      <c r="C30" s="126">
        <f>IF(LEN('Part 1- Qual Support References'!C30)&gt;=3,'Proposal Scoring Information'!C28,0)</f>
        <v>8</v>
      </c>
    </row>
    <row r="31" spans="1:3" x14ac:dyDescent="0.2">
      <c r="A31" s="260"/>
      <c r="B31" s="22" t="str">
        <f>'Part 1- Qual Support References'!B31</f>
        <v>Experience with Petroleum Inspection and Inventory Audit.</v>
      </c>
      <c r="C31" s="126">
        <f>IF(LEN('Part 1- Qual Support References'!C31)&gt;=3,'Proposal Scoring Information'!C29,0)</f>
        <v>5</v>
      </c>
    </row>
    <row r="32" spans="1:3" ht="25.5" x14ac:dyDescent="0.2">
      <c r="A32" s="260"/>
      <c r="B32" s="22" t="str">
        <f>'Part 1- Qual Support References'!B32</f>
        <v xml:space="preserve">Experience with Fuel Handling, Ship-to-shore transfer and receiving of bulk petroleum products, and Pipeline Product Custody Transfer.  </v>
      </c>
      <c r="C32" s="126">
        <f>IF(LEN('Part 1- Qual Support References'!C32)&gt;=3,'Proposal Scoring Information'!C30,0)</f>
        <v>6</v>
      </c>
    </row>
    <row r="33" spans="1:3" x14ac:dyDescent="0.2">
      <c r="A33" s="260"/>
      <c r="B33" s="22" t="str">
        <f>'Part 1- Qual Support References'!B33</f>
        <v>Inspector Certification/ Membership with IFIA</v>
      </c>
      <c r="C33" s="126">
        <f>IF(LEN('Part 1- Qual Support References'!C33)&gt;=3,'Proposal Scoring Information'!C31,0)</f>
        <v>5</v>
      </c>
    </row>
    <row r="34" spans="1:3" x14ac:dyDescent="0.2">
      <c r="A34" s="60"/>
      <c r="B34" s="22"/>
      <c r="C34" s="126"/>
    </row>
    <row r="35" spans="1:3" x14ac:dyDescent="0.2">
      <c r="A35" s="260">
        <f>'Part 1- Qual Support References'!A35</f>
        <v>8</v>
      </c>
      <c r="B35" s="124" t="str">
        <f>'Part 1- Qual Support References'!B35</f>
        <v>Other Documents</v>
      </c>
      <c r="C35" s="125">
        <f>SUM(C36,C37,C38)</f>
        <v>10</v>
      </c>
    </row>
    <row r="36" spans="1:3" ht="25.5" x14ac:dyDescent="0.2">
      <c r="A36" s="260"/>
      <c r="B36" s="22" t="str">
        <f>'Part 1- Qual Support References'!B36</f>
        <v xml:space="preserve">At least three (3) Client References for work performed under a scope similar to this solicitation, and certifications related to Petroleum Inspection Work. </v>
      </c>
      <c r="C36" s="126">
        <f>IF(LEN('Part 1- Qual Support References'!C36)&gt;=3,'Proposal Scoring Information'!C34,0)</f>
        <v>5</v>
      </c>
    </row>
    <row r="37" spans="1:3" x14ac:dyDescent="0.2">
      <c r="A37" s="260"/>
      <c r="B37" s="22" t="str">
        <f>'Part 1- Qual Support References'!B37</f>
        <v>Certificate of Good Standing to conduct business in jurisdiction of residence.</v>
      </c>
      <c r="C37" s="126">
        <f>IF(LEN('Part 1- Qual Support References'!C37)&gt;=3,'Proposal Scoring Information'!C35,0)</f>
        <v>5</v>
      </c>
    </row>
    <row r="38" spans="1:3" x14ac:dyDescent="0.2">
      <c r="A38" s="260"/>
      <c r="B38" s="179" t="str">
        <f>'Part 1- Qual Support References'!B38</f>
        <v xml:space="preserve">Additional Information Provided. </v>
      </c>
      <c r="C38" s="154">
        <f>IF(LEN('Part 1- Qual Support References'!C38)&gt;=3,'Proposal Scoring Information'!C36,0)</f>
        <v>0</v>
      </c>
    </row>
    <row r="39" spans="1:3" x14ac:dyDescent="0.2">
      <c r="A39" s="60"/>
      <c r="B39" s="22"/>
      <c r="C39" s="126"/>
    </row>
    <row r="40" spans="1:3" ht="16.5" thickBot="1" x14ac:dyDescent="0.25">
      <c r="A40" s="127"/>
      <c r="B40" s="134" t="s">
        <v>76</v>
      </c>
      <c r="C40" s="137">
        <f>SUM(C7:C38)/2</f>
        <v>84</v>
      </c>
    </row>
    <row r="41" spans="1:3" ht="13.5" thickTop="1" x14ac:dyDescent="0.2">
      <c r="A41" s="132"/>
      <c r="B41" s="129"/>
      <c r="C41" s="130"/>
    </row>
    <row r="42" spans="1:3" x14ac:dyDescent="0.2">
      <c r="A42" s="132"/>
      <c r="B42" s="129"/>
      <c r="C42" s="130"/>
    </row>
    <row r="43" spans="1:3" x14ac:dyDescent="0.2">
      <c r="A43" s="132"/>
      <c r="B43" s="131"/>
      <c r="C43" s="130"/>
    </row>
    <row r="44" spans="1:3" x14ac:dyDescent="0.2">
      <c r="A44" s="132"/>
      <c r="B44" s="129"/>
      <c r="C44" s="130"/>
    </row>
    <row r="45" spans="1:3" x14ac:dyDescent="0.2">
      <c r="A45" s="132"/>
      <c r="B45" s="129"/>
      <c r="C45" s="130"/>
    </row>
  </sheetData>
  <mergeCells count="9">
    <mergeCell ref="A1:C1"/>
    <mergeCell ref="A23:A24"/>
    <mergeCell ref="A35:A38"/>
    <mergeCell ref="A29:A33"/>
    <mergeCell ref="A7:A8"/>
    <mergeCell ref="A17:A21"/>
    <mergeCell ref="A10:A11"/>
    <mergeCell ref="A13:A15"/>
    <mergeCell ref="A26:A27"/>
  </mergeCells>
  <phoneticPr fontId="0" type="noConversion"/>
  <printOptions horizontalCentered="1"/>
  <pageMargins left="0.75" right="0.5" top="1" bottom="0.5" header="0.5" footer="0.5"/>
  <pageSetup scale="50" orientation="landscape" r:id="rId1"/>
  <headerFooter alignWithMargins="0">
    <oddFooter>Page &amp;P of &amp;N</oddFooter>
  </headerFooter>
  <rowBreaks count="1" manualBreakCount="1">
    <brk id="28"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6"/>
  <sheetViews>
    <sheetView tabSelected="1" view="pageBreakPreview" zoomScaleNormal="100" zoomScaleSheetLayoutView="100" workbookViewId="0">
      <pane xSplit="6" ySplit="7" topLeftCell="G35" activePane="bottomRight" state="frozen"/>
      <selection activeCell="B44" sqref="B44"/>
      <selection pane="topRight" activeCell="B44" sqref="B44"/>
      <selection pane="bottomLeft" activeCell="B44" sqref="B44"/>
      <selection pane="bottomRight" activeCell="B54" sqref="B54"/>
    </sheetView>
  </sheetViews>
  <sheetFormatPr defaultRowHeight="12.75" x14ac:dyDescent="0.2"/>
  <cols>
    <col min="1" max="1" width="9.140625" style="25"/>
    <col min="2" max="2" width="66.85546875" style="25" customWidth="1"/>
    <col min="3" max="3" width="13.42578125" style="139" customWidth="1"/>
    <col min="4" max="4" width="9.42578125" style="140" customWidth="1"/>
    <col min="5" max="5" width="13" style="140" customWidth="1"/>
    <col min="6" max="6" width="14.5703125" style="140" customWidth="1"/>
    <col min="7" max="7" width="9.85546875" style="25" hidden="1" customWidth="1"/>
    <col min="8" max="8" width="5.28515625" style="138" hidden="1" customWidth="1"/>
    <col min="9" max="9" width="0" style="25" hidden="1" customWidth="1"/>
    <col min="10" max="16384" width="9.140625" style="25"/>
  </cols>
  <sheetData>
    <row r="1" spans="1:8" ht="20.25" thickTop="1" thickBot="1" x14ac:dyDescent="0.25">
      <c r="A1" s="264" t="s">
        <v>69</v>
      </c>
      <c r="B1" s="264"/>
      <c r="C1" s="264"/>
      <c r="D1" s="264"/>
      <c r="E1" s="264"/>
      <c r="F1" s="264"/>
    </row>
    <row r="2" spans="1:8" ht="13.5" thickTop="1" x14ac:dyDescent="0.2"/>
    <row r="3" spans="1:8" s="117" customFormat="1" ht="45" customHeight="1" x14ac:dyDescent="0.25">
      <c r="A3" s="267" t="s">
        <v>65</v>
      </c>
      <c r="B3" s="268"/>
      <c r="C3" s="141"/>
      <c r="D3" s="269" t="str">
        <f>$A43&amp;" (%): "&amp;ROUND((100*E43/'Proposal Scoring Information'!E38),2)</f>
        <v>Evaluated Bidder Qualifications Score (%): 0</v>
      </c>
      <c r="E3" s="270"/>
      <c r="F3" s="271"/>
      <c r="H3" s="142"/>
    </row>
    <row r="4" spans="1:8" ht="12.75" customHeight="1" x14ac:dyDescent="0.2">
      <c r="B4" s="118"/>
      <c r="C4" s="119"/>
      <c r="D4" s="128"/>
      <c r="E4" s="70"/>
      <c r="F4" s="143"/>
    </row>
    <row r="5" spans="1:8" ht="32.25" customHeight="1" x14ac:dyDescent="0.2">
      <c r="A5" s="144"/>
      <c r="B5" s="272" t="str">
        <f>CONCATENATE("Part 2- Qualifications Evaluation Scoresheet For ", 'Proposal Instructions'!A5)</f>
        <v>Part 2- Qualifications Evaluation Scoresheet For Task 0: Replace this Text with Bidder's Name.</v>
      </c>
      <c r="C5" s="273"/>
      <c r="D5" s="273"/>
      <c r="E5" s="273"/>
      <c r="F5" s="274"/>
    </row>
    <row r="6" spans="1:8" ht="13.5" thickBot="1" x14ac:dyDescent="0.25"/>
    <row r="7" spans="1:8" ht="60" customHeight="1" thickTop="1" thickBot="1" x14ac:dyDescent="0.25">
      <c r="A7" s="145" t="str">
        <f>'Part 1- Qual Support References'!A5</f>
        <v>Item</v>
      </c>
      <c r="B7" s="146" t="str">
        <f>'Part 1- Qual Support References'!B5</f>
        <v>BIDDER Checklist Items</v>
      </c>
      <c r="C7" s="147" t="s">
        <v>2</v>
      </c>
      <c r="D7" s="146" t="s">
        <v>35</v>
      </c>
      <c r="E7" s="146" t="s">
        <v>36</v>
      </c>
      <c r="F7" s="146" t="s">
        <v>38</v>
      </c>
      <c r="H7" s="148" t="str">
        <f>'Proposal Scoring Information'!D3</f>
        <v>Maximum Raw Rating Score</v>
      </c>
    </row>
    <row r="8" spans="1:8" ht="5.0999999999999996" customHeight="1" x14ac:dyDescent="0.2">
      <c r="A8" s="149" t="str">
        <f>'Part 1- Qual Support References'!A6</f>
        <v xml:space="preserve"> </v>
      </c>
      <c r="B8" s="150" t="str">
        <f>'Part 1- Qual Support References'!B6</f>
        <v xml:space="preserve"> </v>
      </c>
      <c r="C8" s="151"/>
      <c r="D8" s="152"/>
      <c r="E8" s="152"/>
      <c r="F8" s="163"/>
      <c r="H8" s="138" t="str">
        <f>'Proposal Scoring Information'!D4</f>
        <v xml:space="preserve"> </v>
      </c>
    </row>
    <row r="9" spans="1:8" ht="25.5" customHeight="1" x14ac:dyDescent="0.2">
      <c r="A9" s="251">
        <f>'Part 1- Qual Support References'!A7</f>
        <v>1</v>
      </c>
      <c r="B9" s="153" t="str">
        <f>'Part 1- Qual Support References'!B7</f>
        <v>Petroleum Inspection Experience</v>
      </c>
      <c r="C9" s="154">
        <f>SUM(C10:C10)</f>
        <v>10</v>
      </c>
      <c r="D9" s="154"/>
      <c r="E9" s="154"/>
      <c r="F9" s="164"/>
    </row>
    <row r="10" spans="1:8" ht="51" x14ac:dyDescent="0.2">
      <c r="A10" s="260"/>
      <c r="B10" s="21" t="str">
        <f>'Part 1- Qual Support References'!B8</f>
        <v xml:space="preserve">Supporting information showing a minimum of five (5) years progressive experience in Petroleum Inspection and Audit; Ship-to-Shore Transfer and Receiving of Bulk Petroleum Products; Pipeline Product Custody Transfer and other related activities. </v>
      </c>
      <c r="C10" s="155">
        <f>VLOOKUP(B10,PMC_Checklist_Items,2,FALSE)</f>
        <v>10</v>
      </c>
      <c r="D10" s="156"/>
      <c r="E10" s="155"/>
      <c r="F10" s="165"/>
      <c r="G10" s="157"/>
      <c r="H10" s="138">
        <f>VLOOKUP(B10,PMC_Checklist_Items,3,FALSE)</f>
        <v>5</v>
      </c>
    </row>
    <row r="11" spans="1:8" ht="5.0999999999999996" customHeight="1" x14ac:dyDescent="0.2">
      <c r="A11" s="60" t="str">
        <f>'Part 1- Qual Support References'!A9</f>
        <v xml:space="preserve"> </v>
      </c>
      <c r="B11" s="21" t="str">
        <f>'Part 1- Qual Support References'!B9</f>
        <v xml:space="preserve"> </v>
      </c>
      <c r="C11" s="126"/>
      <c r="D11" s="126"/>
      <c r="E11" s="155"/>
      <c r="F11" s="165"/>
      <c r="H11" s="138" t="str">
        <f>'Proposal Scoring Information'!D7</f>
        <v xml:space="preserve"> </v>
      </c>
    </row>
    <row r="12" spans="1:8" ht="25.5" customHeight="1" x14ac:dyDescent="0.2">
      <c r="A12" s="251">
        <f>'Part 1- Qual Support References'!A10</f>
        <v>2</v>
      </c>
      <c r="B12" s="153" t="str">
        <f>'Part 1- Qual Support References'!B10</f>
        <v>Business Structure and Approach</v>
      </c>
      <c r="C12" s="154">
        <f>SUM(C13:C13)</f>
        <v>10</v>
      </c>
      <c r="D12" s="154"/>
      <c r="E12" s="154"/>
      <c r="F12" s="164"/>
    </row>
    <row r="13" spans="1:8" ht="25.5" customHeight="1" x14ac:dyDescent="0.2">
      <c r="A13" s="260"/>
      <c r="B13" s="21" t="str">
        <f>'Part 1- Qual Support References'!B11</f>
        <v xml:space="preserve">Description of business concepts to be used in performance of contract and meeting or achieving objectives. </v>
      </c>
      <c r="C13" s="155">
        <f>VLOOKUP(B13,PMC_Checklist_Items,2,FALSE)</f>
        <v>10</v>
      </c>
      <c r="D13" s="156"/>
      <c r="E13" s="155"/>
      <c r="F13" s="165"/>
    </row>
    <row r="14" spans="1:8" ht="5.0999999999999996" customHeight="1" x14ac:dyDescent="0.2">
      <c r="A14" s="183"/>
      <c r="B14" s="21"/>
      <c r="C14" s="126"/>
      <c r="D14" s="126"/>
      <c r="E14" s="155"/>
      <c r="F14" s="165"/>
    </row>
    <row r="15" spans="1:8" ht="25.5" customHeight="1" x14ac:dyDescent="0.2">
      <c r="A15" s="251">
        <f>'Part 1- Qual Support References'!A13</f>
        <v>3</v>
      </c>
      <c r="B15" s="153" t="str">
        <f>'Part 1- Qual Support References'!B13</f>
        <v>Organizational Chart</v>
      </c>
      <c r="C15" s="126">
        <f>SUM(C16:C17)</f>
        <v>15</v>
      </c>
      <c r="D15" s="126"/>
      <c r="E15" s="155"/>
      <c r="F15" s="164"/>
    </row>
    <row r="16" spans="1:8" ht="25.5" customHeight="1" x14ac:dyDescent="0.2">
      <c r="A16" s="260"/>
      <c r="B16" s="21" t="str">
        <f>'Part 1- Qual Support References'!B14</f>
        <v xml:space="preserve">Provide Proposed Organizational Chart for the Petroleum Inspection Services. Include position title and number of employees filling the position, name(s), functions and duties, and qualifications. </v>
      </c>
      <c r="C16" s="155">
        <f>VLOOKUP(B16,PMC_Checklist_Items,2,FALSE)</f>
        <v>8</v>
      </c>
      <c r="D16" s="156"/>
      <c r="E16" s="155"/>
      <c r="F16" s="165"/>
    </row>
    <row r="17" spans="1:8" x14ac:dyDescent="0.2">
      <c r="A17" s="252"/>
      <c r="B17" s="21" t="str">
        <f>'Part 1- Qual Support References'!B15</f>
        <v xml:space="preserve">Describe how staffing shall be optimized based on proposed chart. </v>
      </c>
      <c r="C17" s="155">
        <f>VLOOKUP(B17,PMC_Checklist_Items,2,FALSE)</f>
        <v>7</v>
      </c>
      <c r="D17" s="156"/>
      <c r="E17" s="155"/>
      <c r="F17" s="165"/>
    </row>
    <row r="18" spans="1:8" ht="5.0999999999999996" customHeight="1" x14ac:dyDescent="0.2">
      <c r="A18" s="183"/>
      <c r="B18" s="21"/>
      <c r="C18" s="126"/>
      <c r="D18" s="126"/>
      <c r="E18" s="155"/>
      <c r="F18" s="165"/>
    </row>
    <row r="19" spans="1:8" ht="25.5" customHeight="1" x14ac:dyDescent="0.2">
      <c r="A19" s="251">
        <f>'Part 1- Qual Support References'!A17</f>
        <v>4</v>
      </c>
      <c r="B19" s="153" t="str">
        <f>'Part 1- Qual Support References'!B17</f>
        <v xml:space="preserve">Financial Information Checklist </v>
      </c>
      <c r="C19" s="154">
        <f>SUM(C21:C23)</f>
        <v>9</v>
      </c>
      <c r="D19" s="154"/>
      <c r="E19" s="154"/>
      <c r="F19" s="164"/>
    </row>
    <row r="20" spans="1:8" x14ac:dyDescent="0.2">
      <c r="A20" s="260"/>
      <c r="B20" s="21" t="str">
        <f>'Part 1- Qual Support References'!B18</f>
        <v>Three-Year Historical:</v>
      </c>
      <c r="C20" s="126"/>
      <c r="D20" s="126"/>
      <c r="E20" s="155"/>
      <c r="F20" s="165"/>
    </row>
    <row r="21" spans="1:8" x14ac:dyDescent="0.2">
      <c r="A21" s="260"/>
      <c r="B21" s="21" t="str">
        <f>'Part 1- Qual Support References'!B19</f>
        <v>Balance Sheet (Audited)</v>
      </c>
      <c r="C21" s="155">
        <f>VLOOKUP(B21,PMC_Checklist_Items,2,FALSE)</f>
        <v>3</v>
      </c>
      <c r="D21" s="156"/>
      <c r="E21" s="155"/>
      <c r="F21" s="165"/>
      <c r="H21" s="138">
        <f>VLOOKUP(B21,PMC_Checklist_Items,3,FALSE)</f>
        <v>5</v>
      </c>
    </row>
    <row r="22" spans="1:8" x14ac:dyDescent="0.2">
      <c r="A22" s="260"/>
      <c r="B22" s="21" t="str">
        <f>'Part 1- Qual Support References'!B20</f>
        <v>Income Statement (Audited)</v>
      </c>
      <c r="C22" s="155">
        <f>VLOOKUP(B22,PMC_Checklist_Items,2,FALSE)</f>
        <v>3</v>
      </c>
      <c r="D22" s="156"/>
      <c r="E22" s="155"/>
      <c r="F22" s="165"/>
      <c r="H22" s="138">
        <f>VLOOKUP(B22,PMC_Checklist_Items,3,FALSE)</f>
        <v>5</v>
      </c>
    </row>
    <row r="23" spans="1:8" x14ac:dyDescent="0.2">
      <c r="A23" s="252"/>
      <c r="B23" s="21" t="str">
        <f>'Part 1- Qual Support References'!B21</f>
        <v xml:space="preserve">Financial Ratios </v>
      </c>
      <c r="C23" s="155">
        <f>VLOOKUP(B23,PMC_Checklist_Items,2,FALSE)</f>
        <v>3</v>
      </c>
      <c r="D23" s="156"/>
      <c r="E23" s="155"/>
      <c r="F23" s="165"/>
    </row>
    <row r="24" spans="1:8" ht="5.0999999999999996" customHeight="1" x14ac:dyDescent="0.2">
      <c r="A24" s="59"/>
      <c r="B24" s="21"/>
      <c r="C24" s="126"/>
      <c r="D24" s="126"/>
      <c r="E24" s="155"/>
      <c r="F24" s="165"/>
      <c r="H24" s="138" t="e">
        <f>VLOOKUP(B24,PMC_Checklist_Items,3,FALSE)</f>
        <v>#N/A</v>
      </c>
    </row>
    <row r="25" spans="1:8" ht="25.5" customHeight="1" x14ac:dyDescent="0.2">
      <c r="A25" s="251">
        <f>'Part 1- Qual Support References'!A23</f>
        <v>5</v>
      </c>
      <c r="B25" s="153" t="str">
        <f>'Part 1- Qual Support References'!B23</f>
        <v xml:space="preserve">Insurance Policy </v>
      </c>
      <c r="C25" s="154">
        <f>SUM(C26)</f>
        <v>3</v>
      </c>
      <c r="D25" s="154"/>
      <c r="E25" s="158"/>
      <c r="F25" s="164"/>
      <c r="H25" s="138">
        <f>VLOOKUP(B25,PMC_Checklist_Items,3,FALSE)</f>
        <v>0</v>
      </c>
    </row>
    <row r="26" spans="1:8" ht="25.5" customHeight="1" x14ac:dyDescent="0.2">
      <c r="A26" s="252"/>
      <c r="B26" s="21" t="str">
        <f>'Part 1- Qual Support References'!B24</f>
        <v xml:space="preserve">Provide a copy of existing Insurance Policies for GPA's review, relative to complying with GPA's Insurance Requirements. </v>
      </c>
      <c r="C26" s="155">
        <f>VLOOKUP(B26,PMC_Checklist_Items,2,FALSE)</f>
        <v>3</v>
      </c>
      <c r="D26" s="156"/>
      <c r="E26" s="155"/>
      <c r="F26" s="165"/>
    </row>
    <row r="27" spans="1:8" ht="5.0999999999999996" customHeight="1" x14ac:dyDescent="0.2">
      <c r="A27" s="58"/>
      <c r="B27" s="21"/>
      <c r="C27" s="126"/>
      <c r="D27" s="126"/>
      <c r="E27" s="155"/>
      <c r="F27" s="165"/>
    </row>
    <row r="28" spans="1:8" ht="25.5" customHeight="1" x14ac:dyDescent="0.2">
      <c r="A28" s="251">
        <f>'Part 1- Qual Support References'!A26</f>
        <v>6</v>
      </c>
      <c r="B28" s="153" t="str">
        <f>'Part 1- Qual Support References'!B26</f>
        <v>Mobilization Capacbility Checklist</v>
      </c>
      <c r="C28" s="154">
        <f>SUM(C29)</f>
        <v>3</v>
      </c>
      <c r="D28" s="154"/>
      <c r="E28" s="158"/>
      <c r="F28" s="164"/>
    </row>
    <row r="29" spans="1:8" ht="25.5" customHeight="1" x14ac:dyDescent="0.2">
      <c r="A29" s="252"/>
      <c r="B29" s="21" t="str">
        <f>'Part 1- Qual Support References'!B27</f>
        <v>Proof Of Capability To Mobilize Full Support Services No Later Than 30 days after contract signing.</v>
      </c>
      <c r="C29" s="155">
        <f>VLOOKUP(B29,PMC_Checklist_Items,2,FALSE)</f>
        <v>3</v>
      </c>
      <c r="D29" s="156"/>
      <c r="E29" s="155"/>
      <c r="F29" s="165"/>
    </row>
    <row r="30" spans="1:8" ht="5.0999999999999996" customHeight="1" x14ac:dyDescent="0.2">
      <c r="A30" s="58"/>
      <c r="B30" s="21"/>
      <c r="C30" s="126"/>
      <c r="D30" s="126"/>
      <c r="E30" s="155"/>
      <c r="F30" s="165"/>
    </row>
    <row r="31" spans="1:8" ht="25.5" customHeight="1" x14ac:dyDescent="0.2">
      <c r="A31" s="251">
        <f>'Part 1- Qual Support References'!A29</f>
        <v>7</v>
      </c>
      <c r="B31" s="153" t="str">
        <f>'Part 1- Qual Support References'!B29</f>
        <v>General Experience and Expertise</v>
      </c>
      <c r="C31" s="154">
        <f>SUM(C32:C35)</f>
        <v>24</v>
      </c>
      <c r="D31" s="154"/>
      <c r="E31" s="158"/>
      <c r="F31" s="164"/>
    </row>
    <row r="32" spans="1:8" ht="25.5" x14ac:dyDescent="0.2">
      <c r="A32" s="260"/>
      <c r="B32" s="189" t="str">
        <f>'Part 1- Qual Support References'!B30</f>
        <v xml:space="preserve">Supporting information outlining and/or illustrating past and current successful experience in similar contracts. </v>
      </c>
      <c r="C32" s="194">
        <f>VLOOKUP(B32,PMC_Checklist_Items,2,FALSE)</f>
        <v>8</v>
      </c>
      <c r="D32" s="156"/>
      <c r="E32" s="195"/>
      <c r="F32" s="165"/>
      <c r="H32" s="138">
        <f>VLOOKUP(B32,PMC_Checklist_Items,3,FALSE)</f>
        <v>5</v>
      </c>
    </row>
    <row r="33" spans="1:8" x14ac:dyDescent="0.2">
      <c r="A33" s="260"/>
      <c r="B33" s="189" t="str">
        <f>'Part 1- Qual Support References'!B31</f>
        <v>Experience with Petroleum Inspection and Inventory Audit.</v>
      </c>
      <c r="C33" s="194">
        <f>VLOOKUP(B33,PMC_Checklist_Items,2,FALSE)</f>
        <v>5</v>
      </c>
      <c r="D33" s="156"/>
      <c r="E33" s="195"/>
      <c r="F33" s="165"/>
    </row>
    <row r="34" spans="1:8" ht="25.5" x14ac:dyDescent="0.2">
      <c r="A34" s="260"/>
      <c r="B34" s="189" t="str">
        <f>'Part 1- Qual Support References'!B32</f>
        <v xml:space="preserve">Experience with Fuel Handling, Ship-to-shore transfer and receiving of bulk petroleum products, and Pipeline Product Custody Transfer.  </v>
      </c>
      <c r="C34" s="194">
        <f>VLOOKUP(B34,PMC_Checklist_Items,2,FALSE)</f>
        <v>6</v>
      </c>
      <c r="D34" s="156"/>
      <c r="E34" s="195"/>
      <c r="F34" s="165"/>
    </row>
    <row r="35" spans="1:8" ht="13.5" thickBot="1" x14ac:dyDescent="0.25">
      <c r="A35" s="266"/>
      <c r="B35" s="187" t="str">
        <f>'Part 1- Qual Support References'!B33</f>
        <v>Inspector Certification/ Membership with IFIA</v>
      </c>
      <c r="C35" s="190">
        <f>VLOOKUP(B35,PMC_Checklist_Items,2,FALSE)</f>
        <v>5</v>
      </c>
      <c r="D35" s="191"/>
      <c r="E35" s="192"/>
      <c r="F35" s="193"/>
    </row>
    <row r="36" spans="1:8" ht="5.0999999999999996" customHeight="1" thickTop="1" x14ac:dyDescent="0.2">
      <c r="A36" s="59"/>
      <c r="B36" s="167"/>
      <c r="C36" s="168"/>
      <c r="D36" s="168"/>
      <c r="E36" s="169"/>
      <c r="F36" s="170"/>
      <c r="H36" s="138" t="e">
        <f>VLOOKUP(B36,PMC_Checklist_Items,3,FALSE)</f>
        <v>#N/A</v>
      </c>
    </row>
    <row r="37" spans="1:8" ht="25.5" customHeight="1" x14ac:dyDescent="0.2">
      <c r="A37" s="251">
        <f>'Part 1- Qual Support References'!A35</f>
        <v>8</v>
      </c>
      <c r="B37" s="153" t="str">
        <f>'Part 1- Qual Support References'!B35</f>
        <v>Other Documents</v>
      </c>
      <c r="C37" s="154">
        <f>SUM(C38:C40)</f>
        <v>10</v>
      </c>
      <c r="D37" s="154"/>
      <c r="E37" s="158"/>
      <c r="F37" s="164"/>
    </row>
    <row r="38" spans="1:8" ht="38.25" customHeight="1" x14ac:dyDescent="0.2">
      <c r="A38" s="260"/>
      <c r="B38" s="21" t="str">
        <f>'Part 1- Qual Support References'!B36</f>
        <v xml:space="preserve">At least three (3) Client References for work performed under a scope similar to this solicitation, and certifications related to Petroleum Inspection Work. </v>
      </c>
      <c r="C38" s="126">
        <f>VLOOKUP(B38,PMC_Checklist_Items,2,FALSE)</f>
        <v>5</v>
      </c>
      <c r="D38" s="156"/>
      <c r="E38" s="155"/>
      <c r="F38" s="165"/>
    </row>
    <row r="39" spans="1:8" x14ac:dyDescent="0.2">
      <c r="A39" s="260"/>
      <c r="B39" s="21" t="str">
        <f>'Part 1- Qual Support References'!B37</f>
        <v>Certificate of Good Standing to conduct business in jurisdiction of residence.</v>
      </c>
      <c r="C39" s="126">
        <f>VLOOKUP(B39,PMC_Checklist_Items,2,FALSE)</f>
        <v>5</v>
      </c>
      <c r="D39" s="156"/>
      <c r="E39" s="155"/>
      <c r="F39" s="165"/>
    </row>
    <row r="40" spans="1:8" ht="38.25" customHeight="1" x14ac:dyDescent="0.2">
      <c r="A40" s="260"/>
      <c r="B40" s="180" t="str">
        <f>'Part 1- Qual Support References'!B38</f>
        <v xml:space="preserve">Additional Information Provided. </v>
      </c>
      <c r="C40" s="154"/>
      <c r="D40" s="154"/>
      <c r="E40" s="158"/>
      <c r="F40" s="164"/>
    </row>
    <row r="41" spans="1:8" ht="7.5" customHeight="1" x14ac:dyDescent="0.2">
      <c r="A41" s="260"/>
      <c r="B41" s="21"/>
      <c r="C41" s="126"/>
      <c r="D41" s="126"/>
      <c r="E41" s="155"/>
      <c r="F41" s="165"/>
      <c r="H41" s="138" t="e">
        <f>VLOOKUP(B41,PMC_Checklist_Items,3,FALSE)</f>
        <v>#N/A</v>
      </c>
    </row>
    <row r="42" spans="1:8" ht="25.5" customHeight="1" thickBot="1" x14ac:dyDescent="0.25">
      <c r="A42" s="59"/>
      <c r="B42" s="167"/>
      <c r="C42" s="219"/>
      <c r="D42" s="220"/>
      <c r="E42" s="166"/>
      <c r="F42" s="188"/>
      <c r="H42" s="138" t="e">
        <f>VLOOKUP(B42,PMC_Checklist_Items,3,FALSE)</f>
        <v>#N/A</v>
      </c>
    </row>
    <row r="43" spans="1:8" ht="25.5" customHeight="1" thickTop="1" thickBot="1" x14ac:dyDescent="0.25">
      <c r="A43" s="265" t="s">
        <v>83</v>
      </c>
      <c r="B43" s="265"/>
      <c r="C43" s="265"/>
      <c r="D43" s="265"/>
      <c r="E43" s="171"/>
      <c r="F43" s="172"/>
    </row>
    <row r="44" spans="1:8" ht="14.25" customHeight="1" thickTop="1" x14ac:dyDescent="0.2">
      <c r="A44" s="128"/>
      <c r="B44" s="115"/>
      <c r="C44" s="159"/>
      <c r="D44" s="118"/>
      <c r="E44" s="118"/>
      <c r="F44" s="160"/>
      <c r="H44" s="138" t="str">
        <f>'Proposal Scoring Information'!D38</f>
        <v xml:space="preserve"> </v>
      </c>
    </row>
    <row r="45" spans="1:8" x14ac:dyDescent="0.2">
      <c r="A45" s="129"/>
      <c r="B45" s="129"/>
      <c r="C45" s="130"/>
      <c r="D45" s="130"/>
      <c r="E45" s="161"/>
      <c r="F45" s="162"/>
    </row>
    <row r="46" spans="1:8" x14ac:dyDescent="0.2">
      <c r="A46" s="129"/>
      <c r="B46" s="129"/>
      <c r="C46" s="130"/>
      <c r="D46" s="130"/>
      <c r="E46" s="161"/>
      <c r="F46" s="162"/>
    </row>
  </sheetData>
  <mergeCells count="13">
    <mergeCell ref="A43:D43"/>
    <mergeCell ref="A25:A26"/>
    <mergeCell ref="A37:A41"/>
    <mergeCell ref="A31:A35"/>
    <mergeCell ref="A1:F1"/>
    <mergeCell ref="A9:A10"/>
    <mergeCell ref="A3:B3"/>
    <mergeCell ref="D3:F3"/>
    <mergeCell ref="B5:F5"/>
    <mergeCell ref="A19:A23"/>
    <mergeCell ref="A12:A13"/>
    <mergeCell ref="A15:A17"/>
    <mergeCell ref="A28:A29"/>
  </mergeCells>
  <phoneticPr fontId="0" type="noConversion"/>
  <conditionalFormatting sqref="D3:F3">
    <cfRule type="expression" dxfId="2" priority="10" stopIfTrue="1">
      <formula>$E$35&gt;=#REF!</formula>
    </cfRule>
    <cfRule type="expression" dxfId="1" priority="11" stopIfTrue="1">
      <formula>AND($E$35&gt;=$F$44,$E$35&lt;#REF!)</formula>
    </cfRule>
    <cfRule type="expression" dxfId="0" priority="12" stopIfTrue="1">
      <formula>$E$35&lt;$F$44</formula>
    </cfRule>
  </conditionalFormatting>
  <dataValidations xWindow="732" yWindow="556" count="1">
    <dataValidation allowBlank="1" showInputMessage="1" showErrorMessage="1" prompt="_x000a_" sqref="F45:F46 F9:F43"/>
  </dataValidations>
  <printOptions horizontalCentered="1"/>
  <pageMargins left="0.5" right="0.25" top="1.25" bottom="0.25" header="0.5" footer="0.5"/>
  <pageSetup scale="46" orientation="landscape" r:id="rId1"/>
  <headerFooter alignWithMargins="0"/>
  <rowBreaks count="2" manualBreakCount="2">
    <brk id="30" max="5" man="1"/>
    <brk id="4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Sheet1</vt:lpstr>
      <vt:lpstr>Proposal Instructions</vt:lpstr>
      <vt:lpstr>Bidders</vt:lpstr>
      <vt:lpstr>Part 1- Qual Support References</vt:lpstr>
      <vt:lpstr>Proposal Scoring Information</vt:lpstr>
      <vt:lpstr>PMC Qualifications Checklist</vt:lpstr>
      <vt:lpstr>Part 2 - Qual Eval Scoresheet</vt:lpstr>
      <vt:lpstr>Acceptable_Compliance_Score</vt:lpstr>
      <vt:lpstr>Active_Bidder</vt:lpstr>
      <vt:lpstr>Bidders</vt:lpstr>
      <vt:lpstr>PMC_Checklist_Items</vt:lpstr>
      <vt:lpstr>'Part 1- Qual Support References'!Print_Area</vt:lpstr>
      <vt:lpstr>'Part 2 - Qual Eval Scoresheet'!Print_Area</vt:lpstr>
      <vt:lpstr>'PMC Qualifications Checklist'!Print_Area</vt:lpstr>
      <vt:lpstr>'Proposal Instructions'!Print_Area</vt:lpstr>
      <vt:lpstr>'Proposal Scoring Information'!Print_Area</vt:lpstr>
      <vt:lpstr>'Part 1- Qual Support References'!Print_Titles</vt:lpstr>
      <vt:lpstr>'Part 2 - Qual Eval Scoresheet'!Print_Titles</vt:lpstr>
      <vt:lpstr>'PMC Qualifications Checklist'!Print_Titles</vt:lpstr>
      <vt:lpstr>'Proposal Scoring Information'!Print_Titles</vt:lpstr>
    </vt:vector>
  </TitlesOfParts>
  <Company>Guam Power Authority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J. Cruz</dc:creator>
  <cp:lastModifiedBy>Reena Suliana</cp:lastModifiedBy>
  <cp:lastPrinted>2012-11-22T23:43:51Z</cp:lastPrinted>
  <dcterms:created xsi:type="dcterms:W3CDTF">2001-01-03T00:51:56Z</dcterms:created>
  <dcterms:modified xsi:type="dcterms:W3CDTF">2018-02-27T21:03:45Z</dcterms:modified>
</cp:coreProperties>
</file>