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uam Power Authority (GPA), Guam\2017\Tenders\December\"/>
    </mc:Choice>
  </mc:AlternateContent>
  <bookViews>
    <workbookView xWindow="0" yWindow="0" windowWidth="19200" windowHeight="10995"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 name="Sheet6" sheetId="6" r:id="rId6"/>
    <sheet name="Sheet7" sheetId="7" r:id="rId7"/>
  </sheets>
  <externalReferences>
    <externalReference r:id="rId8"/>
  </externalReferences>
  <definedNames>
    <definedName name="Acceptable_Compliance_Score">'[1]Proposal Scoring Information'!$K$61</definedName>
    <definedName name="PMC_Checklist_Items">'[1]Proposal Scoring Information'!$J$3:$M$74</definedName>
    <definedName name="_xlnm.Print_Area" localSheetId="2">'Part1-Checklist Item References'!$A$1:$C$39</definedName>
    <definedName name="_xlnm.Print_Area" localSheetId="1">'Proposal Scoring Information'!$A$1:$G$73</definedName>
  </definedNames>
  <calcPr calcId="162913"/>
</workbook>
</file>

<file path=xl/calcChain.xml><?xml version="1.0" encoding="utf-8"?>
<calcChain xmlns="http://schemas.openxmlformats.org/spreadsheetml/2006/main">
  <c r="C29" i="5" l="1"/>
  <c r="C16" i="5"/>
  <c r="E19" i="5"/>
  <c r="C17" i="3"/>
  <c r="C31" i="3"/>
  <c r="C28" i="3"/>
  <c r="C25" i="3"/>
  <c r="C20" i="3"/>
  <c r="E14" i="3"/>
  <c r="E15" i="3"/>
  <c r="C12" i="3"/>
  <c r="B25" i="2" l="1"/>
  <c r="B24" i="2"/>
  <c r="C24" i="5"/>
  <c r="E27" i="5"/>
  <c r="E26" i="5"/>
  <c r="E23" i="3"/>
  <c r="E22" i="3"/>
  <c r="A18" i="2" l="1"/>
  <c r="B18" i="2"/>
  <c r="C35" i="3" l="1"/>
  <c r="C39" i="5" l="1"/>
  <c r="C35" i="5"/>
  <c r="C32" i="5"/>
  <c r="C21" i="5"/>
  <c r="C9" i="5"/>
  <c r="E30" i="5"/>
  <c r="E29" i="5" s="1"/>
  <c r="E26" i="3"/>
  <c r="E25" i="3" s="1"/>
  <c r="B7" i="5"/>
  <c r="E6" i="3"/>
  <c r="E7" i="3"/>
  <c r="E8" i="3"/>
  <c r="E9" i="3"/>
  <c r="E10" i="3"/>
  <c r="E13" i="3"/>
  <c r="E12" i="3" s="1"/>
  <c r="E18" i="3"/>
  <c r="E17" i="3" s="1"/>
  <c r="E29" i="3"/>
  <c r="E28" i="3" s="1"/>
  <c r="E32" i="3"/>
  <c r="E33" i="3"/>
  <c r="E36" i="3"/>
  <c r="E35" i="3" s="1"/>
  <c r="E37" i="5"/>
  <c r="E36" i="5"/>
  <c r="E33" i="5"/>
  <c r="E32" i="5" s="1"/>
  <c r="E25" i="5"/>
  <c r="E24" i="5" s="1"/>
  <c r="E22" i="5"/>
  <c r="E17" i="5"/>
  <c r="E14" i="5"/>
  <c r="E11" i="5"/>
  <c r="E12" i="5"/>
  <c r="E13" i="5"/>
  <c r="E10" i="5"/>
  <c r="B38" i="2"/>
  <c r="B37" i="2"/>
  <c r="B35" i="2"/>
  <c r="B34" i="2"/>
  <c r="B33" i="2"/>
  <c r="B30" i="2"/>
  <c r="B28" i="2"/>
  <c r="B27" i="2"/>
  <c r="B23" i="2"/>
  <c r="B22" i="2"/>
  <c r="B21" i="2"/>
  <c r="B19" i="2"/>
  <c r="B15" i="2"/>
  <c r="B14" i="2"/>
  <c r="B13" i="2"/>
  <c r="B12" i="2"/>
  <c r="B11" i="2"/>
  <c r="B10" i="2"/>
  <c r="B9" i="2"/>
  <c r="B8" i="2"/>
  <c r="B7" i="2"/>
  <c r="B6" i="2"/>
  <c r="B5" i="2"/>
  <c r="A37" i="2"/>
  <c r="A33" i="2"/>
  <c r="A30" i="2"/>
  <c r="A27" i="2"/>
  <c r="A22" i="2"/>
  <c r="A21" i="2"/>
  <c r="A19" i="2"/>
  <c r="A14" i="2"/>
  <c r="A13" i="2"/>
  <c r="A7" i="2"/>
  <c r="A6" i="2"/>
  <c r="A5" i="2"/>
  <c r="E21" i="3"/>
  <c r="E20" i="3" s="1"/>
  <c r="B42" i="1"/>
  <c r="A42" i="1"/>
  <c r="B12" i="1"/>
  <c r="B11" i="1"/>
  <c r="A11" i="1"/>
  <c r="E40" i="5"/>
  <c r="E39" i="5" s="1"/>
  <c r="B8" i="5"/>
  <c r="A8" i="5"/>
  <c r="B5" i="5"/>
  <c r="C76" i="4"/>
  <c r="B76" i="4"/>
  <c r="C75" i="4"/>
  <c r="B75" i="4"/>
  <c r="C74" i="4"/>
  <c r="B74" i="4"/>
  <c r="B73" i="4"/>
  <c r="B71" i="4"/>
  <c r="C58" i="4"/>
  <c r="B58" i="4"/>
  <c r="C56" i="4"/>
  <c r="B56" i="4"/>
  <c r="C54" i="4"/>
  <c r="C48" i="4" s="1"/>
  <c r="B54" i="4"/>
  <c r="C52" i="4"/>
  <c r="B52" i="4"/>
  <c r="C50" i="4"/>
  <c r="B50" i="4"/>
  <c r="B48" i="4"/>
  <c r="C46" i="4"/>
  <c r="C45" i="4" s="1"/>
  <c r="B46" i="4"/>
  <c r="B45" i="4"/>
  <c r="C43" i="4"/>
  <c r="B43" i="4"/>
  <c r="C42" i="4"/>
  <c r="B42" i="4"/>
  <c r="B41" i="4"/>
  <c r="C39" i="4"/>
  <c r="C38" i="4" s="1"/>
  <c r="B39" i="4"/>
  <c r="B38" i="4"/>
  <c r="C36" i="4"/>
  <c r="B36" i="4"/>
  <c r="C35" i="4"/>
  <c r="B35" i="4"/>
  <c r="C34" i="4"/>
  <c r="B34" i="4"/>
  <c r="B33" i="4"/>
  <c r="B32" i="4"/>
  <c r="A32" i="4"/>
  <c r="C30" i="4"/>
  <c r="B30" i="4"/>
  <c r="C29" i="4"/>
  <c r="C28" i="4" s="1"/>
  <c r="B29" i="4"/>
  <c r="B28" i="4"/>
  <c r="C26" i="4"/>
  <c r="C24" i="4" s="1"/>
  <c r="B26" i="4"/>
  <c r="C25" i="4"/>
  <c r="B25" i="4"/>
  <c r="B24" i="4"/>
  <c r="A24" i="4"/>
  <c r="B23" i="4"/>
  <c r="C22" i="4"/>
  <c r="B22" i="4"/>
  <c r="C21" i="4"/>
  <c r="B21" i="4"/>
  <c r="C20" i="4"/>
  <c r="B20" i="4"/>
  <c r="B19" i="4"/>
  <c r="A19" i="4"/>
  <c r="B18" i="4"/>
  <c r="C17" i="4"/>
  <c r="B17" i="4"/>
  <c r="C16" i="4"/>
  <c r="B16" i="4"/>
  <c r="B15" i="4"/>
  <c r="A15" i="4"/>
  <c r="B14" i="4"/>
  <c r="A14" i="4"/>
  <c r="C13" i="4"/>
  <c r="B13" i="4"/>
  <c r="C12" i="4"/>
  <c r="B12" i="4"/>
  <c r="B11" i="4"/>
  <c r="A11" i="4"/>
  <c r="B10" i="4"/>
  <c r="A10" i="4"/>
  <c r="C9" i="4"/>
  <c r="C7" i="4" s="1"/>
  <c r="B9" i="4"/>
  <c r="C8" i="4"/>
  <c r="B8" i="4"/>
  <c r="B7" i="4"/>
  <c r="A7" i="4"/>
  <c r="B6" i="4"/>
  <c r="A6" i="4"/>
  <c r="C5" i="4"/>
  <c r="B5" i="4"/>
  <c r="A5" i="4"/>
  <c r="B3" i="4"/>
  <c r="C5" i="3"/>
  <c r="C38" i="3" s="1"/>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E35" i="5" l="1"/>
  <c r="E31" i="3"/>
  <c r="F32" i="3" s="1"/>
  <c r="F13" i="3"/>
  <c r="F14" i="3"/>
  <c r="F15" i="3"/>
  <c r="C32" i="4"/>
  <c r="F22" i="3"/>
  <c r="F23" i="3"/>
  <c r="C41" i="4"/>
  <c r="F21" i="3"/>
  <c r="E5" i="3"/>
  <c r="C19" i="4"/>
  <c r="C11" i="4"/>
  <c r="C60" i="4" s="1"/>
  <c r="C3" i="4" s="1"/>
  <c r="C15" i="4"/>
  <c r="E9" i="5"/>
  <c r="E21" i="5"/>
  <c r="E16" i="5"/>
  <c r="F36" i="3"/>
  <c r="F18" i="3"/>
  <c r="F29" i="3"/>
  <c r="F26" i="3"/>
  <c r="E42" i="5" l="1"/>
  <c r="E57" i="5" s="1"/>
  <c r="E38" i="3"/>
  <c r="F10" i="3"/>
  <c r="F7" i="3"/>
  <c r="F33" i="3"/>
  <c r="F9" i="3"/>
  <c r="F6" i="3"/>
  <c r="F8" i="3"/>
  <c r="C59" i="3" l="1"/>
  <c r="C57" i="3" s="1"/>
  <c r="E40" i="3"/>
  <c r="E55" i="3" s="1"/>
  <c r="F38" i="3"/>
  <c r="G38" i="3"/>
  <c r="G5" i="3"/>
  <c r="G28" i="3"/>
  <c r="G12" i="3"/>
  <c r="G20" i="3"/>
  <c r="G35" i="3"/>
  <c r="G25" i="3"/>
  <c r="G17" i="3"/>
  <c r="G31" i="3"/>
  <c r="C58" i="3" l="1"/>
  <c r="C61" i="5"/>
  <c r="C59" i="5" l="1"/>
  <c r="C60" i="5"/>
</calcChain>
</file>

<file path=xl/comments1.xml><?xml version="1.0" encoding="utf-8"?>
<comments xmlns="http://schemas.openxmlformats.org/spreadsheetml/2006/main">
  <authors>
    <author>John J. Cruz</author>
  </authors>
  <commentList>
    <comment ref="E38"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<sst xmlns="http://schemas.openxmlformats.org/spreadsheetml/2006/main" count="139" uniqueCount="84">
  <si>
    <t>Active Bidder Flag</t>
  </si>
  <si>
    <t>QUALITATIVE / TECHNICAL PROPOSAL INSTRUCTIONS</t>
  </si>
  <si>
    <t>Task 0: Replace this Text with Bidder's Name.</t>
  </si>
  <si>
    <t>INSTRUCTIONS</t>
  </si>
  <si>
    <t>This Task is for PROPONENT to Complete</t>
  </si>
  <si>
    <t>The Succeeding Tasks are for GPA to Complete</t>
  </si>
  <si>
    <t xml:space="preserve">GPA shall review the Proponent's entries made under Task 1. </t>
  </si>
  <si>
    <t>Qualitative Proposal Scoring:  Proposal Scoring Information</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</si>
  <si>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</si>
  <si>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</si>
  <si>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</si>
  <si>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</si>
  <si>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</si>
  <si>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</si>
  <si>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</si>
  <si>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</si>
  <si>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</si>
  <si>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</si>
  <si>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</si>
  <si>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</si>
  <si>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</si>
  <si>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</si>
  <si>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</si>
  <si>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</si>
  <si>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</si>
  <si>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</si>
  <si>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</si>
  <si>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</si>
  <si>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</si>
  <si>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Qualitative Proposal Scoring:  Qualitative Evaluation Worksheet</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</si>
  <si>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</si>
  <si>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</si>
  <si>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</si>
  <si>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</si>
  <si>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</si>
  <si>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</si>
  <si>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</si>
  <si>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</si>
  <si>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</si>
  <si>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</si>
  <si>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</si>
  <si>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</si>
  <si>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</si>
  <si>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</si>
  <si>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</si>
  <si>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</si>
  <si>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</si>
  <si>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</si>
  <si>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</si>
  <si>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</si>
  <si>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</si>
  <si>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</si>
  <si>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</si>
  <si>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Brief description of company's financial position and capability.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</si>
  <si>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</si>
  <si>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</si>
  <si>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</si>
  <si>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</si>
  <si>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</si>
  <si>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</si>
  <si>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</si>
  <si>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</si>
  <si>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</si>
  <si>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</si>
  <si>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</si>
  <si>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</si>
  <si>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t xml:space="preserve">Provide a copy of your Insurance Policy for GPA's review, and proof of compliance with OPA 90 Insurance Requirements. </t>
  </si>
  <si>
    <t>FINAL QUALIFICATIONS SCORE (A x B x C)</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</si>
  <si>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</si>
  <si>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</si>
  <si>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</si>
  <si>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 xml:space="preserve">  Latest 10-k/Annual Report plus any 10-Qs/quarterly report issued subsequently</t>
  </si>
  <si>
    <t xml:space="preserve">  Financial Ratio</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</si>
  <si>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Bidders shall provide Documentary Evidence (a written statement) of conformity with all of the Quality Specifications set in Volume II Section 10 &amp; Schedule B for the types of fuel to be supplied.</t>
    </r>
  </si>
  <si>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B.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 xml:space="preserve">Bidders shall provide Documentary Evidence (a written statement) of conformity with all of the Quality Specifications set in Volume II Section 10 and Schedule B  for the type of fuel to be supplied. </t>
    </r>
  </si>
  <si>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</si>
  <si>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t xml:space="preserve">Organizational structure including names and designations of personnel to be assigned ot this contract, including a brief description of the qualifications and responsibilities of each personnel.  Include structure of logistics crew delivering fuel to GPA plants. </t>
  </si>
  <si>
    <t>Local, Federal and Regulatory Compliance</t>
  </si>
  <si>
    <t>Supporting documents showing knowledge and experience in complying with local regulations, federal regulations and other applicable laws on Guam.</t>
  </si>
  <si>
    <t xml:space="preserve">Supporting information showing capability to adjust to sudden increase or sudden decrease in delivery demand. </t>
  </si>
  <si>
    <t>Supporting information showing extensive and reliable experience in the safe and reliable distribution of fuel oil. Information should include, at least, the following:
• Successful completion or on-going contracts for the delivery of Diesel Fuel Oil No. 2, within the last five (5) years.  Total annual delivered fuel quantity must be similar or greater than the Solicitation volume requirements.</t>
  </si>
  <si>
    <t>IFB for Diesel Fuel Oil No. 2: DELIVERY TO GPA PLANTS</t>
  </si>
  <si>
    <t xml:space="preserve">Supporting information on fleet capacity, illustrating capability to deliver fuel to GPA plants, within the historical truck-roll range of each GPA plant.  Please provide details including, at a minimum, capacity of tanker trucks,  truck roll capability, qualification of logistics team. </t>
  </si>
  <si>
    <t>Supporting information showing extensive and reliable experience in the supply and safe distribution of fuel oil. Information should include, at least, the following:
• Successful completion or on-going contracts for the hauling and delivery of Diesel Fuel Oil No. 2, within the last five (5) years.  Total annual delivered fuel quantity must be similar or greater than the Solicitation volume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</si>
</sst>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36"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
      <sz val="10"/>
      <color indexed="56"/>
      <name val="Calibri"/>
      <family val="2"/>
    </font>
    <font>
      <b/>
      <sz val="11"/>
      <color rgb="FF002060"/>
      <name val="Calibri"/>
      <family val="2"/>
    </font>
    <font>
      <b/>
      <sz val="10"/>
      <color rgb="FF002060"/>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s>
  <borders count="6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2">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8" fillId="5"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justify" vertical="center" wrapText="1"/>
      <protection hidden="1"/>
    </xf>
    <xf numFmtId="49" fontId="10" fillId="2" borderId="15" xfId="0" applyNumberFormat="1" applyFont="1" applyFill="1" applyBorder="1" applyAlignment="1" applyProtection="1">
      <alignment horizontal="justify" vertical="center" wrapText="1"/>
      <protection hidden="1"/>
    </xf>
    <xf numFmtId="0" fontId="10" fillId="2" borderId="16"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left" vertical="center" wrapText="1"/>
      <protection hidden="1"/>
    </xf>
    <xf numFmtId="49" fontId="2" fillId="2" borderId="18" xfId="0" applyNumberFormat="1" applyFont="1" applyFill="1" applyBorder="1" applyAlignment="1" applyProtection="1">
      <alignment horizontal="justify" vertical="center" wrapText="1"/>
      <protection hidden="1"/>
    </xf>
    <xf numFmtId="0" fontId="10" fillId="2" borderId="13" xfId="0" applyFont="1" applyFill="1" applyBorder="1" applyAlignment="1" applyProtection="1">
      <alignment horizontal="center" vertical="center" wrapText="1"/>
      <protection hidden="1"/>
    </xf>
    <xf numFmtId="49" fontId="2" fillId="2" borderId="17" xfId="0" applyNumberFormat="1" applyFont="1" applyFill="1" applyBorder="1" applyAlignment="1" applyProtection="1">
      <alignment horizontal="left" vertical="center" wrapText="1"/>
      <protection hidden="1"/>
    </xf>
    <xf numFmtId="49" fontId="2" fillId="2" borderId="17" xfId="0" applyNumberFormat="1" applyFont="1" applyFill="1" applyBorder="1" applyAlignment="1" applyProtection="1">
      <alignment horizontal="justify" vertical="center" wrapText="1"/>
      <protection locked="0"/>
    </xf>
    <xf numFmtId="0" fontId="10" fillId="2" borderId="19" xfId="0" applyFont="1" applyFill="1" applyBorder="1" applyAlignment="1" applyProtection="1">
      <alignment horizontal="center" vertical="center" wrapText="1"/>
      <protection hidden="1"/>
    </xf>
    <xf numFmtId="0" fontId="2" fillId="2" borderId="20" xfId="0" applyFont="1" applyFill="1" applyBorder="1" applyAlignment="1" applyProtection="1">
      <alignment horizontal="center" vertical="center" wrapText="1"/>
      <protection hidden="1"/>
    </xf>
    <xf numFmtId="49" fontId="10" fillId="2" borderId="17" xfId="0" applyNumberFormat="1" applyFont="1" applyFill="1" applyBorder="1" applyAlignment="1" applyProtection="1">
      <alignment horizontal="justify" vertical="center" wrapText="1"/>
      <protection hidden="1"/>
    </xf>
    <xf numFmtId="49" fontId="2" fillId="2" borderId="17" xfId="0" applyNumberFormat="1" applyFont="1" applyFill="1" applyBorder="1" applyAlignment="1" applyProtection="1">
      <alignment horizontal="justify" vertical="center" wrapText="1"/>
      <protection hidden="1"/>
    </xf>
    <xf numFmtId="0" fontId="2" fillId="2" borderId="22" xfId="0" applyFont="1" applyFill="1" applyBorder="1" applyAlignment="1" applyProtection="1">
      <alignment horizontal="center" vertical="center" wrapText="1"/>
      <protection hidden="1"/>
    </xf>
    <xf numFmtId="49" fontId="2" fillId="2" borderId="22" xfId="0" applyNumberFormat="1" applyFont="1" applyFill="1" applyBorder="1" applyAlignment="1" applyProtection="1">
      <alignment horizontal="left" vertical="center" wrapText="1"/>
      <protection hidden="1"/>
    </xf>
    <xf numFmtId="49" fontId="2" fillId="2" borderId="22"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164"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3" xfId="0" applyFont="1" applyFill="1" applyBorder="1" applyAlignment="1" applyProtection="1">
      <alignment horizontal="center" vertical="center" wrapText="1"/>
      <protection hidden="1"/>
    </xf>
    <xf numFmtId="165" fontId="20" fillId="3" borderId="23" xfId="2" applyNumberFormat="1" applyFont="1" applyFill="1" applyBorder="1" applyAlignment="1" applyProtection="1">
      <alignment horizontal="center" vertical="center" wrapText="1"/>
      <protection hidden="1"/>
    </xf>
    <xf numFmtId="0" fontId="19" fillId="2" borderId="23" xfId="0" applyFont="1" applyFill="1" applyBorder="1" applyAlignment="1" applyProtection="1">
      <alignment horizontal="center" vertical="center" wrapText="1"/>
      <protection hidden="1"/>
    </xf>
    <xf numFmtId="0" fontId="19" fillId="2" borderId="23" xfId="0" applyFont="1" applyFill="1" applyBorder="1" applyAlignment="1" applyProtection="1">
      <alignment horizontal="justify" vertical="center" wrapText="1"/>
      <protection hidden="1"/>
    </xf>
    <xf numFmtId="0" fontId="19" fillId="2" borderId="23" xfId="0" applyFont="1" applyFill="1" applyBorder="1" applyAlignment="1" applyProtection="1">
      <alignment horizontal="center" vertical="center"/>
      <protection hidden="1"/>
    </xf>
    <xf numFmtId="165" fontId="19" fillId="2" borderId="23" xfId="2" applyNumberFormat="1" applyFont="1" applyFill="1" applyBorder="1" applyAlignment="1" applyProtection="1">
      <alignment horizontal="center" vertical="center"/>
      <protection hidden="1"/>
    </xf>
    <xf numFmtId="165" fontId="20" fillId="2" borderId="23"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3" xfId="0" applyNumberFormat="1" applyFont="1" applyFill="1" applyBorder="1" applyAlignment="1" applyProtection="1">
      <alignment horizontal="justify" vertical="center" wrapText="1"/>
      <protection hidden="1"/>
    </xf>
    <xf numFmtId="0" fontId="20" fillId="2" borderId="23" xfId="0" applyFont="1" applyFill="1" applyBorder="1" applyAlignment="1" applyProtection="1">
      <alignment horizontal="center" vertical="center"/>
      <protection hidden="1"/>
    </xf>
    <xf numFmtId="0" fontId="20" fillId="2" borderId="23" xfId="0" applyFont="1" applyFill="1" applyBorder="1" applyProtection="1">
      <protection hidden="1"/>
    </xf>
    <xf numFmtId="165" fontId="20" fillId="2" borderId="0" xfId="0" applyNumberFormat="1" applyFont="1" applyFill="1" applyProtection="1">
      <protection hidden="1"/>
    </xf>
    <xf numFmtId="49" fontId="19" fillId="2" borderId="23" xfId="0" applyNumberFormat="1" applyFont="1" applyFill="1" applyBorder="1" applyAlignment="1" applyProtection="1">
      <alignment horizontal="left" vertical="center" wrapText="1" indent="1"/>
      <protection hidden="1"/>
    </xf>
    <xf numFmtId="49" fontId="20" fillId="2" borderId="23" xfId="0" applyNumberFormat="1" applyFont="1" applyFill="1" applyBorder="1" applyAlignment="1" applyProtection="1">
      <alignment horizontal="left" vertical="center" wrapText="1"/>
      <protection hidden="1"/>
    </xf>
    <xf numFmtId="0" fontId="19" fillId="2" borderId="24" xfId="0" applyFont="1" applyFill="1" applyBorder="1" applyAlignment="1" applyProtection="1">
      <protection hidden="1"/>
    </xf>
    <xf numFmtId="0" fontId="20" fillId="2" borderId="23" xfId="0" applyFont="1" applyFill="1" applyBorder="1" applyAlignment="1" applyProtection="1">
      <alignment horizontal="center"/>
      <protection hidden="1"/>
    </xf>
    <xf numFmtId="0" fontId="20" fillId="2" borderId="23" xfId="0" applyFont="1" applyFill="1" applyBorder="1" applyAlignment="1" applyProtection="1">
      <alignment horizontal="center" vertical="center" wrapText="1"/>
      <protection hidden="1"/>
    </xf>
    <xf numFmtId="0" fontId="20" fillId="2" borderId="24" xfId="0" applyFont="1" applyFill="1" applyBorder="1" applyAlignment="1" applyProtection="1">
      <alignment vertical="center" wrapText="1"/>
      <protection hidden="1"/>
    </xf>
    <xf numFmtId="0" fontId="20" fillId="0" borderId="23" xfId="0" applyFont="1" applyBorder="1" applyAlignment="1" applyProtection="1">
      <alignment vertical="center" wrapText="1"/>
      <protection hidden="1"/>
    </xf>
    <xf numFmtId="0" fontId="19" fillId="2" borderId="23" xfId="0" applyFont="1" applyFill="1" applyBorder="1" applyProtection="1">
      <protection hidden="1"/>
    </xf>
    <xf numFmtId="0" fontId="20" fillId="6" borderId="23"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5"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5" xfId="0" applyFont="1" applyFill="1" applyBorder="1" applyAlignment="1" applyProtection="1">
      <alignment vertical="center"/>
      <protection hidden="1"/>
    </xf>
    <xf numFmtId="164" fontId="19" fillId="2" borderId="26" xfId="1" applyFont="1" applyFill="1" applyBorder="1" applyAlignment="1" applyProtection="1">
      <alignment vertical="center"/>
      <protection hidden="1"/>
    </xf>
    <xf numFmtId="0" fontId="20" fillId="2" borderId="27" xfId="0" applyFont="1" applyFill="1" applyBorder="1" applyAlignment="1" applyProtection="1">
      <alignment vertical="center"/>
      <protection hidden="1"/>
    </xf>
    <xf numFmtId="164" fontId="19" fillId="2" borderId="28" xfId="1" applyFont="1" applyFill="1" applyBorder="1" applyAlignment="1" applyProtection="1">
      <alignment vertical="center"/>
      <protection hidden="1"/>
    </xf>
    <xf numFmtId="0" fontId="20" fillId="2" borderId="29" xfId="0" applyFont="1" applyFill="1" applyBorder="1" applyAlignment="1" applyProtection="1">
      <alignment vertical="center"/>
      <protection hidden="1"/>
    </xf>
    <xf numFmtId="164" fontId="19" fillId="2" borderId="30" xfId="1" applyFont="1" applyFill="1" applyBorder="1" applyAlignment="1" applyProtection="1">
      <alignment vertical="center"/>
      <protection hidden="1"/>
    </xf>
    <xf numFmtId="0" fontId="20" fillId="2" borderId="31" xfId="0" applyFont="1" applyFill="1" applyBorder="1" applyAlignment="1" applyProtection="1">
      <alignment vertical="center"/>
      <protection hidden="1"/>
    </xf>
    <xf numFmtId="165" fontId="19" fillId="2" borderId="32" xfId="2" applyNumberFormat="1" applyFont="1" applyFill="1" applyBorder="1" applyAlignment="1" applyProtection="1">
      <alignment vertical="center"/>
      <protection hidden="1"/>
    </xf>
    <xf numFmtId="0" fontId="20" fillId="2" borderId="33" xfId="0" applyFont="1" applyFill="1" applyBorder="1" applyAlignment="1" applyProtection="1">
      <alignment vertical="center"/>
      <protection hidden="1"/>
    </xf>
    <xf numFmtId="165" fontId="19" fillId="2" borderId="34" xfId="2" applyNumberFormat="1" applyFont="1" applyFill="1" applyBorder="1" applyAlignment="1" applyProtection="1">
      <alignment vertical="center"/>
      <protection hidden="1"/>
    </xf>
    <xf numFmtId="0" fontId="19" fillId="2" borderId="23"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5" xfId="0" applyFont="1" applyFill="1" applyBorder="1" applyProtection="1">
      <protection hidden="1"/>
    </xf>
    <xf numFmtId="0" fontId="23" fillId="3" borderId="36" xfId="0" applyFont="1" applyFill="1" applyBorder="1" applyAlignment="1" applyProtection="1">
      <alignment horizontal="center" vertical="center"/>
      <protection hidden="1"/>
    </xf>
    <xf numFmtId="1" fontId="23" fillId="3" borderId="23"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30" xfId="0" applyFont="1" applyFill="1" applyBorder="1" applyAlignment="1" applyProtection="1">
      <alignment horizontal="center" vertical="center" wrapText="1"/>
      <protection hidden="1"/>
    </xf>
    <xf numFmtId="0" fontId="18" fillId="5" borderId="36" xfId="0" applyFont="1" applyFill="1" applyBorder="1" applyAlignment="1" applyProtection="1">
      <alignment horizontal="center" vertical="center" wrapText="1"/>
      <protection hidden="1"/>
    </xf>
    <xf numFmtId="0" fontId="2" fillId="2" borderId="28" xfId="0" applyFont="1" applyFill="1" applyBorder="1" applyAlignment="1" applyProtection="1">
      <alignment horizontal="justify" vertical="center" wrapText="1"/>
      <protection hidden="1"/>
    </xf>
    <xf numFmtId="0" fontId="2" fillId="2" borderId="15" xfId="0" applyFont="1" applyFill="1" applyBorder="1" applyAlignment="1" applyProtection="1">
      <alignment horizontal="justify" vertical="center" wrapText="1"/>
      <protection hidden="1"/>
    </xf>
    <xf numFmtId="49" fontId="10" fillId="2" borderId="30" xfId="0" applyNumberFormat="1" applyFont="1" applyFill="1" applyBorder="1" applyAlignment="1" applyProtection="1">
      <alignment horizontal="justify" vertical="center" wrapText="1"/>
      <protection hidden="1"/>
    </xf>
    <xf numFmtId="1" fontId="10" fillId="7" borderId="17" xfId="0" applyNumberFormat="1" applyFont="1" applyFill="1" applyBorder="1" applyAlignment="1" applyProtection="1">
      <alignment horizontal="center" vertical="center" wrapText="1"/>
      <protection hidden="1"/>
    </xf>
    <xf numFmtId="49" fontId="2" fillId="2" borderId="30" xfId="0" applyNumberFormat="1" applyFont="1" applyFill="1" applyBorder="1" applyAlignment="1" applyProtection="1">
      <alignment horizontal="justify" vertical="center" wrapText="1"/>
      <protection hidden="1"/>
    </xf>
    <xf numFmtId="1" fontId="10" fillId="2" borderId="17" xfId="0" applyNumberFormat="1" applyFont="1" applyFill="1" applyBorder="1" applyAlignment="1" applyProtection="1">
      <alignment horizontal="center" vertical="center" wrapText="1"/>
      <protection hidden="1"/>
    </xf>
    <xf numFmtId="0" fontId="10" fillId="2" borderId="16" xfId="0" applyFont="1" applyFill="1" applyBorder="1" applyAlignment="1" applyProtection="1">
      <alignment vertical="center" wrapText="1"/>
      <protection hidden="1"/>
    </xf>
    <xf numFmtId="0" fontId="10" fillId="2" borderId="13" xfId="0" applyFont="1" applyFill="1" applyBorder="1" applyAlignment="1" applyProtection="1">
      <alignment vertical="center" wrapText="1"/>
      <protection hidden="1"/>
    </xf>
    <xf numFmtId="0" fontId="10" fillId="0" borderId="37" xfId="0" applyFont="1" applyBorder="1" applyAlignment="1">
      <alignment vertical="center" wrapText="1"/>
    </xf>
    <xf numFmtId="0" fontId="17" fillId="2" borderId="38" xfId="0" applyFont="1" applyFill="1" applyBorder="1" applyAlignment="1" applyProtection="1">
      <alignment vertical="center"/>
      <protection hidden="1"/>
    </xf>
    <xf numFmtId="1" fontId="17" fillId="3" borderId="21" xfId="0" applyNumberFormat="1" applyFont="1" applyFill="1" applyBorder="1" applyAlignment="1" applyProtection="1">
      <alignment horizontal="center" vertical="center"/>
      <protection hidden="1"/>
    </xf>
    <xf numFmtId="49" fontId="10" fillId="2" borderId="22" xfId="0" applyNumberFormat="1" applyFont="1" applyFill="1" applyBorder="1" applyAlignment="1" applyProtection="1">
      <alignment horizontal="justify" vertical="center" wrapText="1"/>
      <protection hidden="1"/>
    </xf>
    <xf numFmtId="1" fontId="10" fillId="2" borderId="22"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9" xfId="0" applyNumberFormat="1" applyFont="1" applyFill="1" applyBorder="1" applyAlignment="1" applyProtection="1">
      <alignment horizontal="justify" vertical="center" wrapText="1"/>
      <protection hidden="1"/>
    </xf>
    <xf numFmtId="49" fontId="25" fillId="2" borderId="40" xfId="0" applyNumberFormat="1" applyFont="1" applyFill="1" applyBorder="1" applyAlignment="1" applyProtection="1">
      <alignment horizontal="justify" vertical="center" wrapText="1"/>
      <protection hidden="1"/>
    </xf>
    <xf numFmtId="1" fontId="10" fillId="2" borderId="41" xfId="0" applyNumberFormat="1" applyFont="1" applyFill="1" applyBorder="1" applyAlignment="1" applyProtection="1">
      <alignment horizontal="center" vertical="center" wrapText="1"/>
      <protection hidden="1"/>
    </xf>
    <xf numFmtId="0" fontId="10" fillId="2" borderId="23" xfId="0" applyFont="1" applyFill="1" applyBorder="1" applyAlignment="1" applyProtection="1">
      <alignment vertical="center" wrapText="1"/>
      <protection hidden="1"/>
    </xf>
    <xf numFmtId="49" fontId="10" fillId="2" borderId="23" xfId="0" applyNumberFormat="1" applyFont="1" applyFill="1" applyBorder="1" applyAlignment="1" applyProtection="1">
      <alignment horizontal="justify" vertical="center" wrapText="1"/>
      <protection hidden="1"/>
    </xf>
    <xf numFmtId="1" fontId="10" fillId="2" borderId="23" xfId="0" applyNumberFormat="1" applyFont="1" applyFill="1" applyBorder="1" applyAlignment="1" applyProtection="1">
      <alignment horizontal="center" vertical="center" wrapText="1"/>
      <protection hidden="1"/>
    </xf>
    <xf numFmtId="49" fontId="2" fillId="2" borderId="23"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5" xfId="0" applyFont="1" applyFill="1" applyBorder="1" applyProtection="1">
      <protection hidden="1"/>
    </xf>
    <xf numFmtId="1" fontId="27" fillId="3" borderId="42"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2" fillId="2" borderId="43" xfId="0" applyNumberFormat="1" applyFont="1" applyFill="1" applyBorder="1" applyAlignment="1" applyProtection="1">
      <alignment horizontal="center" vertical="center" wrapText="1"/>
      <protection hidden="1"/>
    </xf>
    <xf numFmtId="1" fontId="10" fillId="8" borderId="43" xfId="0" applyNumberFormat="1" applyFont="1" applyFill="1" applyBorder="1" applyAlignment="1" applyProtection="1">
      <alignment horizontal="center" vertical="center" wrapText="1"/>
      <protection hidden="1"/>
    </xf>
    <xf numFmtId="1" fontId="2" fillId="8" borderId="43" xfId="0" applyNumberFormat="1" applyFont="1" applyFill="1" applyBorder="1" applyAlignment="1" applyProtection="1">
      <alignment horizontal="center" vertical="center" wrapText="1"/>
      <protection hidden="1"/>
    </xf>
    <xf numFmtId="0" fontId="10" fillId="9" borderId="46" xfId="0" applyFont="1" applyFill="1" applyBorder="1" applyAlignment="1" applyProtection="1">
      <alignment horizontal="center" vertical="center" wrapText="1"/>
      <protection hidden="1"/>
    </xf>
    <xf numFmtId="0" fontId="10" fillId="9" borderId="47" xfId="0" applyFont="1" applyFill="1" applyBorder="1" applyAlignment="1" applyProtection="1">
      <alignment horizontal="center" vertical="center" wrapText="1"/>
      <protection hidden="1"/>
    </xf>
    <xf numFmtId="0" fontId="2" fillId="10" borderId="48" xfId="0" applyFont="1" applyFill="1" applyBorder="1" applyAlignment="1" applyProtection="1">
      <alignment horizontal="center" vertical="center" wrapText="1"/>
      <protection hidden="1"/>
    </xf>
    <xf numFmtId="0" fontId="2" fillId="10" borderId="49" xfId="0" applyFont="1" applyFill="1" applyBorder="1" applyAlignment="1" applyProtection="1">
      <alignment horizontal="justify" vertical="center" wrapText="1"/>
      <protection hidden="1"/>
    </xf>
    <xf numFmtId="1" fontId="2" fillId="10" borderId="49" xfId="0" applyNumberFormat="1" applyFont="1" applyFill="1" applyBorder="1" applyAlignment="1" applyProtection="1">
      <alignment horizontal="center" vertical="center" wrapText="1"/>
      <protection hidden="1"/>
    </xf>
    <xf numFmtId="0" fontId="2" fillId="10" borderId="49" xfId="0" applyFont="1" applyFill="1" applyBorder="1" applyAlignment="1" applyProtection="1">
      <alignment horizontal="center" vertical="center" wrapText="1"/>
      <protection hidden="1"/>
    </xf>
    <xf numFmtId="0" fontId="2" fillId="10" borderId="5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3" xfId="0" applyFont="1" applyFill="1" applyBorder="1" applyAlignment="1" applyProtection="1">
      <alignment horizontal="center" vertical="center" wrapText="1"/>
      <protection hidden="1"/>
    </xf>
    <xf numFmtId="0" fontId="2" fillId="2" borderId="17" xfId="0" applyNumberFormat="1" applyFont="1" applyFill="1" applyBorder="1" applyAlignment="1" applyProtection="1">
      <alignment horizontal="left" vertical="center" wrapText="1"/>
      <protection hidden="1"/>
    </xf>
    <xf numFmtId="0" fontId="19" fillId="2" borderId="23" xfId="0" applyFont="1" applyFill="1" applyBorder="1" applyAlignment="1" applyProtection="1">
      <alignment horizontal="left" vertical="center" wrapText="1" indent="1"/>
      <protection hidden="1"/>
    </xf>
    <xf numFmtId="0" fontId="19" fillId="0" borderId="23"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6" xfId="0" applyFont="1" applyFill="1" applyBorder="1" applyAlignment="1" applyProtection="1">
      <alignment horizontal="center" vertical="center" wrapText="1"/>
      <protection hidden="1"/>
    </xf>
    <xf numFmtId="0" fontId="2" fillId="10" borderId="57" xfId="0" applyFont="1" applyFill="1" applyBorder="1" applyAlignment="1" applyProtection="1">
      <alignment horizontal="justify" vertical="center" wrapText="1"/>
      <protection hidden="1"/>
    </xf>
    <xf numFmtId="49" fontId="10" fillId="8" borderId="51" xfId="0" applyNumberFormat="1" applyFont="1" applyFill="1" applyBorder="1" applyAlignment="1" applyProtection="1">
      <alignment horizontal="justify" vertical="center" wrapText="1"/>
      <protection hidden="1"/>
    </xf>
    <xf numFmtId="49" fontId="19" fillId="2" borderId="35" xfId="0" applyNumberFormat="1" applyFont="1" applyFill="1" applyBorder="1" applyAlignment="1" applyProtection="1">
      <alignment horizontal="left" vertical="center" wrapText="1" indent="1"/>
      <protection hidden="1"/>
    </xf>
    <xf numFmtId="0" fontId="19" fillId="2" borderId="35" xfId="0" applyFont="1" applyFill="1" applyBorder="1" applyAlignment="1" applyProtection="1">
      <alignment horizontal="left" vertical="center" wrapText="1" indent="1"/>
      <protection hidden="1"/>
    </xf>
    <xf numFmtId="49" fontId="20" fillId="2" borderId="35" xfId="0" applyNumberFormat="1" applyFont="1" applyFill="1" applyBorder="1" applyAlignment="1" applyProtection="1">
      <alignment horizontal="left" vertical="center" wrapText="1"/>
      <protection hidden="1"/>
    </xf>
    <xf numFmtId="0" fontId="19" fillId="0" borderId="35" xfId="0" applyFont="1" applyFill="1" applyBorder="1" applyAlignment="1" applyProtection="1">
      <alignment horizontal="left" vertical="center" wrapText="1" indent="1"/>
      <protection hidden="1"/>
    </xf>
    <xf numFmtId="1" fontId="10" fillId="9" borderId="47" xfId="0" applyNumberFormat="1" applyFont="1" applyFill="1" applyBorder="1" applyAlignment="1" applyProtection="1">
      <alignment horizontal="center" vertical="center" wrapText="1"/>
      <protection hidden="1"/>
    </xf>
    <xf numFmtId="1" fontId="2" fillId="10" borderId="50" xfId="0" applyNumberFormat="1" applyFont="1" applyFill="1" applyBorder="1" applyAlignment="1" applyProtection="1">
      <alignment horizontal="center" vertical="center" wrapText="1"/>
      <protection hidden="1"/>
    </xf>
    <xf numFmtId="0" fontId="10" fillId="8" borderId="43" xfId="0" applyFont="1" applyFill="1" applyBorder="1" applyAlignment="1" applyProtection="1">
      <alignment horizontal="center" vertical="center" wrapText="1"/>
      <protection hidden="1"/>
    </xf>
    <xf numFmtId="0" fontId="19" fillId="2" borderId="43" xfId="0" applyFont="1" applyFill="1" applyBorder="1" applyAlignment="1" applyProtection="1">
      <alignment horizontal="center" vertical="center"/>
      <protection hidden="1"/>
    </xf>
    <xf numFmtId="1" fontId="10" fillId="5" borderId="43" xfId="0" applyNumberFormat="1" applyFont="1" applyFill="1" applyBorder="1" applyAlignment="1" applyProtection="1">
      <alignment horizontal="center" vertical="center" wrapText="1"/>
      <protection hidden="1"/>
    </xf>
    <xf numFmtId="1" fontId="10" fillId="8" borderId="58" xfId="0" applyNumberFormat="1" applyFont="1" applyFill="1" applyBorder="1" applyAlignment="1" applyProtection="1">
      <alignment horizontal="center" vertical="center" wrapText="1"/>
      <protection hidden="1"/>
    </xf>
    <xf numFmtId="0" fontId="19" fillId="2" borderId="59" xfId="0" applyFont="1" applyFill="1" applyBorder="1" applyAlignment="1" applyProtection="1">
      <alignment horizontal="center" vertical="center"/>
      <protection hidden="1"/>
    </xf>
    <xf numFmtId="1" fontId="10" fillId="5" borderId="59" xfId="0" applyNumberFormat="1"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5" fontId="19" fillId="2" borderId="0" xfId="0" applyNumberFormat="1" applyFont="1" applyFill="1" applyProtection="1">
      <protection hidden="1"/>
    </xf>
    <xf numFmtId="0" fontId="2" fillId="2" borderId="23" xfId="0" applyFont="1" applyFill="1" applyBorder="1" applyAlignment="1" applyProtection="1">
      <alignment horizontal="center" vertical="center" wrapText="1"/>
      <protection hidden="1"/>
    </xf>
    <xf numFmtId="49" fontId="19" fillId="2" borderId="51" xfId="0" applyNumberFormat="1" applyFont="1" applyFill="1" applyBorder="1" applyAlignment="1" applyProtection="1">
      <alignment horizontal="justify" vertical="center" wrapText="1"/>
      <protection hidden="1"/>
    </xf>
    <xf numFmtId="1" fontId="10" fillId="5" borderId="60" xfId="0" applyNumberFormat="1" applyFont="1" applyFill="1" applyBorder="1" applyAlignment="1" applyProtection="1">
      <alignment horizontal="center" vertical="center" wrapText="1"/>
      <protection hidden="1"/>
    </xf>
    <xf numFmtId="0" fontId="2" fillId="2" borderId="43"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49" fontId="34" fillId="2" borderId="23" xfId="0" applyNumberFormat="1" applyFont="1" applyFill="1" applyBorder="1" applyAlignment="1" applyProtection="1">
      <alignment horizontal="left" vertical="center" wrapText="1" indent="1"/>
      <protection hidden="1"/>
    </xf>
    <xf numFmtId="0" fontId="34" fillId="2" borderId="23" xfId="0" applyFont="1" applyFill="1" applyBorder="1" applyAlignment="1" applyProtection="1">
      <alignment horizontal="left" vertical="center" wrapText="1" indent="1"/>
      <protection hidden="1"/>
    </xf>
    <xf numFmtId="0" fontId="35" fillId="2" borderId="35" xfId="0" applyFont="1" applyFill="1" applyBorder="1" applyAlignment="1" applyProtection="1">
      <alignment horizontal="left" vertical="center" wrapText="1" indent="1"/>
      <protection hidden="1"/>
    </xf>
    <xf numFmtId="49" fontId="2" fillId="2" borderId="51" xfId="0" applyNumberFormat="1" applyFont="1" applyFill="1" applyBorder="1" applyAlignment="1" applyProtection="1">
      <alignment horizontal="left" vertical="center" wrapText="1"/>
      <protection hidden="1"/>
    </xf>
    <xf numFmtId="49" fontId="10" fillId="2" borderId="51" xfId="0" applyNumberFormat="1" applyFont="1" applyFill="1" applyBorder="1" applyAlignment="1" applyProtection="1">
      <alignment horizontal="justify" vertical="center" wrapText="1"/>
      <protection hidden="1"/>
    </xf>
    <xf numFmtId="49" fontId="35" fillId="2" borderId="35" xfId="0" applyNumberFormat="1" applyFont="1" applyFill="1" applyBorder="1" applyAlignment="1" applyProtection="1">
      <alignment horizontal="left" vertical="center" wrapText="1" indent="1"/>
      <protection hidden="1"/>
    </xf>
    <xf numFmtId="49" fontId="2" fillId="2" borderId="43" xfId="0" applyNumberFormat="1" applyFont="1" applyFill="1" applyBorder="1" applyAlignment="1" applyProtection="1">
      <alignment horizontal="justify" vertical="center" wrapText="1"/>
      <protection locked="0"/>
    </xf>
    <xf numFmtId="0" fontId="34" fillId="2" borderId="35" xfId="0" applyFont="1" applyFill="1" applyBorder="1" applyAlignment="1" applyProtection="1">
      <alignment horizontal="left" vertical="center" wrapText="1" inden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52" xfId="0" applyFont="1" applyFill="1" applyBorder="1" applyAlignment="1" applyProtection="1">
      <alignment horizontal="center" vertical="center" wrapText="1"/>
      <protection hidden="1"/>
    </xf>
    <xf numFmtId="0" fontId="9" fillId="3" borderId="53"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52" xfId="0" applyFont="1" applyFill="1" applyBorder="1" applyAlignment="1" applyProtection="1">
      <alignment horizontal="center" vertical="center" wrapText="1"/>
      <protection hidden="1"/>
    </xf>
    <xf numFmtId="0" fontId="3" fillId="10" borderId="53" xfId="0" applyFont="1" applyFill="1" applyBorder="1" applyAlignment="1" applyProtection="1">
      <alignment horizontal="center" vertical="center" wrapText="1"/>
      <protection hidden="1"/>
    </xf>
    <xf numFmtId="0" fontId="4" fillId="2" borderId="54" xfId="0" applyFont="1" applyFill="1" applyBorder="1" applyAlignment="1" applyProtection="1">
      <alignment horizontal="center" vertical="center" wrapText="1"/>
      <protection hidden="1"/>
    </xf>
    <xf numFmtId="0" fontId="5" fillId="0" borderId="54" xfId="0" applyFont="1" applyBorder="1" applyAlignment="1">
      <alignment vertical="center" wrapText="1"/>
    </xf>
    <xf numFmtId="0" fontId="6" fillId="2" borderId="55" xfId="0" applyFont="1" applyFill="1" applyBorder="1" applyAlignment="1" applyProtection="1">
      <alignment horizontal="center" vertical="center" wrapText="1"/>
      <protection hidden="1"/>
    </xf>
    <xf numFmtId="0" fontId="7" fillId="0" borderId="55" xfId="0" applyFont="1" applyBorder="1" applyAlignment="1">
      <alignment vertical="center" wrapText="1"/>
    </xf>
    <xf numFmtId="0" fontId="8" fillId="6" borderId="35" xfId="0" applyFont="1" applyFill="1" applyBorder="1" applyAlignment="1" applyProtection="1">
      <alignment horizontal="center" vertical="center" wrapText="1"/>
      <protection locked="0"/>
    </xf>
    <xf numFmtId="0" fontId="8" fillId="6" borderId="36"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hidden="1"/>
    </xf>
    <xf numFmtId="0" fontId="9" fillId="2" borderId="53"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0" fillId="2" borderId="35" xfId="0" applyFont="1" applyFill="1" applyBorder="1" applyAlignment="1" applyProtection="1">
      <alignment horizontal="center" vertical="center" wrapText="1"/>
      <protection hidden="1"/>
    </xf>
    <xf numFmtId="0" fontId="20" fillId="2" borderId="36" xfId="0" applyFont="1" applyFill="1" applyBorder="1" applyAlignment="1" applyProtection="1">
      <alignment horizontal="center" vertical="center" wrapText="1"/>
      <protection hidden="1"/>
    </xf>
    <xf numFmtId="0" fontId="31" fillId="3" borderId="44" xfId="0" applyFont="1" applyFill="1" applyBorder="1" applyAlignment="1" applyProtection="1">
      <alignment horizontal="left" vertical="center" wrapText="1"/>
      <protection hidden="1"/>
    </xf>
    <xf numFmtId="0" fontId="31" fillId="3" borderId="40" xfId="0" applyFont="1" applyFill="1" applyBorder="1" applyAlignment="1" applyProtection="1">
      <alignment horizontal="left" vertical="center" wrapText="1"/>
      <protection hidden="1"/>
    </xf>
    <xf numFmtId="0" fontId="31" fillId="3" borderId="45" xfId="0" applyFont="1" applyFill="1" applyBorder="1" applyAlignment="1" applyProtection="1">
      <alignment horizontal="left" vertical="center" wrapText="1"/>
      <protection hidden="1"/>
    </xf>
    <xf numFmtId="0" fontId="31" fillId="3" borderId="44" xfId="0" applyFont="1" applyFill="1" applyBorder="1" applyAlignment="1" applyProtection="1">
      <alignment horizontal="left" vertical="center"/>
      <protection hidden="1"/>
    </xf>
    <xf numFmtId="0" fontId="31" fillId="3" borderId="40" xfId="0" applyFont="1" applyFill="1" applyBorder="1" applyAlignment="1" applyProtection="1">
      <alignment horizontal="left" vertical="center"/>
      <protection hidden="1"/>
    </xf>
    <xf numFmtId="0" fontId="31" fillId="3" borderId="45" xfId="0" applyFont="1" applyFill="1" applyBorder="1" applyAlignment="1" applyProtection="1">
      <alignment horizontal="left" vertical="center"/>
      <protection hidden="1"/>
    </xf>
    <xf numFmtId="0" fontId="23" fillId="3" borderId="44" xfId="0" applyFont="1" applyFill="1" applyBorder="1" applyAlignment="1" applyProtection="1">
      <alignment horizontal="center" vertical="center"/>
      <protection hidden="1"/>
    </xf>
    <xf numFmtId="0" fontId="23" fillId="3" borderId="40" xfId="0" applyFont="1" applyFill="1" applyBorder="1" applyAlignment="1" applyProtection="1">
      <alignment horizontal="center" vertical="center"/>
      <protection hidden="1"/>
    </xf>
    <xf numFmtId="0" fontId="23" fillId="3" borderId="45" xfId="0" applyFont="1" applyFill="1" applyBorder="1" applyAlignment="1" applyProtection="1">
      <alignment horizontal="center" vertical="center"/>
      <protection hidden="1"/>
    </xf>
    <xf numFmtId="0" fontId="17" fillId="3" borderId="44" xfId="0" applyFont="1" applyFill="1" applyBorder="1" applyAlignment="1" applyProtection="1">
      <alignment vertical="center"/>
      <protection hidden="1"/>
    </xf>
    <xf numFmtId="0" fontId="17" fillId="3" borderId="40" xfId="0" applyFont="1" applyFill="1" applyBorder="1" applyAlignment="1" applyProtection="1">
      <alignment vertical="center"/>
      <protection hidden="1"/>
    </xf>
    <xf numFmtId="0" fontId="17" fillId="3" borderId="45" xfId="0" applyFont="1" applyFill="1" applyBorder="1" applyAlignment="1" applyProtection="1">
      <alignment vertical="center"/>
      <protection hidden="1"/>
    </xf>
    <xf numFmtId="0" fontId="20" fillId="2" borderId="54" xfId="0" applyFont="1" applyFill="1" applyBorder="1" applyAlignment="1" applyProtection="1">
      <alignment horizontal="center" vertical="center" wrapText="1"/>
      <protection hidden="1"/>
    </xf>
    <xf numFmtId="0" fontId="20" fillId="2" borderId="55" xfId="0" applyFont="1" applyFill="1" applyBorder="1" applyAlignment="1" applyProtection="1">
      <alignment horizontal="center" vertical="center" wrapText="1"/>
      <protection hidden="1"/>
    </xf>
    <xf numFmtId="0" fontId="20" fillId="2" borderId="24" xfId="0" applyFont="1" applyFill="1" applyBorder="1" applyAlignment="1" applyProtection="1">
      <alignment horizontal="center" vertical="center" wrapText="1"/>
      <protection hidden="1"/>
    </xf>
    <xf numFmtId="0" fontId="15" fillId="2" borderId="40"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10" fillId="2" borderId="16"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4" borderId="0" xfId="0" applyFont="1" applyFill="1" applyBorder="1" applyAlignment="1" applyProtection="1">
      <alignment horizontal="center" vertical="top" wrapText="1"/>
      <protection hidden="1"/>
    </xf>
    <xf numFmtId="0" fontId="10" fillId="2" borderId="23" xfId="0" applyFont="1" applyFill="1" applyBorder="1" applyAlignment="1" applyProtection="1">
      <alignment horizontal="center" vertical="center" wrapText="1"/>
      <protection hidden="1"/>
    </xf>
    <xf numFmtId="0" fontId="10" fillId="2" borderId="22"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26" fillId="5" borderId="51" xfId="0" applyFont="1" applyFill="1" applyBorder="1" applyAlignment="1" applyProtection="1">
      <alignment horizontal="center" vertical="center" wrapText="1"/>
      <protection hidden="1"/>
    </xf>
    <xf numFmtId="0" fontId="26" fillId="5" borderId="36" xfId="0" applyFont="1" applyFill="1" applyBorder="1" applyAlignment="1" applyProtection="1">
      <alignment horizontal="center" vertical="center" wrapText="1"/>
      <protection hidden="1"/>
    </xf>
    <xf numFmtId="0" fontId="25" fillId="3" borderId="35" xfId="0" applyFont="1" applyFill="1" applyBorder="1" applyAlignment="1" applyProtection="1">
      <alignment horizontal="left" vertical="center"/>
      <protection hidden="1"/>
    </xf>
    <xf numFmtId="0" fontId="25" fillId="3" borderId="51" xfId="0" applyFont="1" applyFill="1" applyBorder="1" applyAlignment="1" applyProtection="1">
      <alignment horizontal="left" vertical="center"/>
      <protection hidden="1"/>
    </xf>
    <xf numFmtId="0" fontId="25" fillId="3" borderId="36"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t="str">
            <v xml:space="preserve"> </v>
          </cell>
          <cell r="B6" t="str">
            <v xml:space="preserve"> </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t="str">
            <v xml:space="preserve"> </v>
          </cell>
          <cell r="B10" t="str">
            <v xml:space="preserve"> </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t="str">
            <v xml:space="preserve"> </v>
          </cell>
          <cell r="B14" t="str">
            <v xml:space="preserve"> </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t="str">
            <v xml:space="preserve"> </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t="str">
            <v xml:space="preserve"> </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workbookViewId="0">
      <selection activeCell="A4" sqref="A4:B4"/>
    </sheetView>
  </sheetViews>
  <sheetFormatPr defaultRowHeight="12.75" x14ac:dyDescent="0.2"/>
  <cols>
    <col min="1" max="1" width="6.7109375" style="1" bestFit="1" customWidth="1"/>
    <col min="2" max="2" width="133.140625" style="29" customWidth="1"/>
    <col min="3" max="16384" width="9.140625" style="2"/>
  </cols>
  <sheetData>
    <row r="1" spans="1:2" ht="6.75" customHeight="1" x14ac:dyDescent="0.2">
      <c r="B1" s="1"/>
    </row>
    <row r="2" spans="1:2" ht="6" customHeight="1" x14ac:dyDescent="0.2">
      <c r="B2" s="3" t="s">
        <v>0</v>
      </c>
    </row>
    <row r="3" spans="1:2" ht="38.25" customHeight="1" x14ac:dyDescent="0.2">
      <c r="A3" s="206" t="s">
        <v>1</v>
      </c>
      <c r="B3" s="207"/>
    </row>
    <row r="4" spans="1:2" ht="38.25" customHeight="1" x14ac:dyDescent="0.2">
      <c r="A4" s="208" t="s">
        <v>81</v>
      </c>
      <c r="B4" s="209"/>
    </row>
    <row r="5" spans="1:2" ht="33" customHeight="1" x14ac:dyDescent="0.2">
      <c r="A5" s="210" t="s">
        <v>2</v>
      </c>
      <c r="B5" s="211"/>
    </row>
    <row r="6" spans="1:2" x14ac:dyDescent="0.2">
      <c r="A6" s="4"/>
      <c r="B6" s="5"/>
    </row>
    <row r="7" spans="1:2" x14ac:dyDescent="0.2">
      <c r="A7" s="4"/>
      <c r="B7" s="5"/>
    </row>
    <row r="8" spans="1:2" ht="13.5" thickBot="1" x14ac:dyDescent="0.25">
      <c r="A8" s="212" t="s">
        <v>3</v>
      </c>
      <c r="B8" s="213"/>
    </row>
    <row r="9" spans="1:2" ht="13.5" thickTop="1" x14ac:dyDescent="0.2">
      <c r="A9" s="6"/>
      <c r="B9" s="7"/>
    </row>
    <row r="10" spans="1:2" ht="30" customHeight="1" x14ac:dyDescent="0.2">
      <c r="A10" s="214" t="s">
        <v>41</v>
      </c>
      <c r="B10" s="215"/>
    </row>
    <row r="11" spans="1:2" x14ac:dyDescent="0.2">
      <c r="A11" s="6" t="str">
        <f>IF([1]Sheet1!A10="","",IF($A$5=[1]Sheet1!$B$7,"",[1]Sheet1!A10))</f>
        <v/>
      </c>
      <c r="B11" s="5" t="str">
        <f>IF([1]Sheet1!B10="","",IF($A$5=[1]Sheet1!$B$7,"",[1]Sheet1!B10))</f>
        <v/>
      </c>
    </row>
    <row r="12" spans="1:2" ht="25.5" customHeight="1" x14ac:dyDescent="0.2">
      <c r="A12" s="198" t="s">
        <v>33</v>
      </c>
      <c r="B12" s="199" t="str">
        <f>IF([1]Sheet1!B11="","",IF($A$5=[1]Sheet1!$B$7,"",[1]Sheet1!B11))</f>
        <v>Proponents will be given an electronic copy of the RFP Evaluation Score sheet to be used to score this RFP.</v>
      </c>
    </row>
    <row r="13" spans="1:2" x14ac:dyDescent="0.2">
      <c r="A13" s="6" t="str">
        <f>IF([1]Sheet1!A12="","",IF($A$5=[1]Sheet1!$B$7,"",[1]Sheet1!A12))</f>
        <v/>
      </c>
      <c r="B13" s="5" t="str">
        <f>IF([1]Sheet1!B12="","",IF($A$5=[1]Sheet1!$B$7,"",[1]Sheet1!B12))</f>
        <v/>
      </c>
    </row>
    <row r="14" spans="1:2" ht="25.5" customHeight="1" x14ac:dyDescent="0.2">
      <c r="A14" s="198" t="s">
        <v>38</v>
      </c>
      <c r="B14" s="199" t="str">
        <f>IF([1]Sheet1!B13="","",IF($A$5=[1]Sheet1!$B$7,"",[1]Sheet1!B13))</f>
        <v/>
      </c>
    </row>
    <row r="15" spans="1:2" x14ac:dyDescent="0.2">
      <c r="A15" s="6" t="str">
        <f>IF([1]Sheet1!A14="","",IF($A$5=[1]Sheet1!$B$7,"",[1]Sheet1!A14))</f>
        <v/>
      </c>
      <c r="B15" s="5" t="str">
        <f>IF([1]Sheet1!B14="","",IF($A$5=[1]Sheet1!$B$7,"",[1]Sheet1!B14))</f>
        <v/>
      </c>
    </row>
    <row r="16" spans="1:2" ht="25.5" customHeight="1" x14ac:dyDescent="0.2">
      <c r="A16" s="198" t="s">
        <v>37</v>
      </c>
      <c r="B16" s="199" t="str">
        <f>IF([1]Sheet1!B14="","",IF($A$5=[1]Sheet1!$B$7,"",[1]Sheet1!B14))</f>
        <v/>
      </c>
    </row>
    <row r="17" spans="1:2" ht="12.75" customHeight="1" x14ac:dyDescent="0.2">
      <c r="A17" s="8"/>
      <c r="B17" s="9"/>
    </row>
    <row r="18" spans="1:2" ht="12.75" customHeight="1" x14ac:dyDescent="0.2">
      <c r="A18" s="8"/>
      <c r="B18" s="9"/>
    </row>
    <row r="19" spans="1:2" ht="6" customHeight="1" x14ac:dyDescent="0.2">
      <c r="A19" s="4"/>
      <c r="B19" s="5"/>
    </row>
    <row r="20" spans="1:2" ht="18" customHeight="1" thickBot="1" x14ac:dyDescent="0.25">
      <c r="A20" s="200" t="s">
        <v>4</v>
      </c>
      <c r="B20" s="201"/>
    </row>
    <row r="21" spans="1:2" ht="6" customHeight="1" thickTop="1" x14ac:dyDescent="0.2">
      <c r="A21" s="10"/>
      <c r="B21" s="11"/>
    </row>
    <row r="22" spans="1:2" ht="14.25" customHeight="1" x14ac:dyDescent="0.2">
      <c r="A22" s="12" t="str">
        <f>IF([1]Sheet1!A15="","",IF($A$5=[1]Sheet1!$B$7,"",[1]Sheet1!A15))</f>
        <v/>
      </c>
      <c r="B22" s="13" t="str">
        <f>IF([1]Sheet1!B15="","",IF($A$5=[1]Sheet1!$B$7,"",[1]Sheet1!B15))</f>
        <v/>
      </c>
    </row>
    <row r="23" spans="1:2" ht="25.5" x14ac:dyDescent="0.2">
      <c r="A23" s="6" t="str">
        <f>IF([1]Sheet1!A16="","",IF($A$5=[1]Sheet1!$B$7,"",[1]Sheet1!A16))</f>
        <v>Task 1</v>
      </c>
      <c r="B23" s="14" t="s">
        <v>34</v>
      </c>
    </row>
    <row r="24" spans="1:2" x14ac:dyDescent="0.2">
      <c r="A24" s="4" t="str">
        <f>IF([1]Sheet1!A17="","",IF($A$5=[1]Sheet1!$B$7,"",[1]Sheet1!A17))</f>
        <v/>
      </c>
      <c r="B24" s="5"/>
    </row>
    <row r="25" spans="1:2" x14ac:dyDescent="0.2">
      <c r="A25" s="15" t="str">
        <f>IF([1]Sheet1!A18="","",IF($A$5=[1]Sheet1!$B$7,"",[1]Sheet1!A18))</f>
        <v>Step</v>
      </c>
      <c r="B25" s="16" t="str">
        <f>IF([1]Sheet1!B18="","",IF($A$5=[1]Sheet1!$B$7,"",[1]Sheet1!B18))</f>
        <v>Directions</v>
      </c>
    </row>
    <row r="26" spans="1:2" x14ac:dyDescent="0.2">
      <c r="A26" s="6"/>
      <c r="B26" s="17"/>
    </row>
    <row r="27" spans="1:2" x14ac:dyDescent="0.2">
      <c r="A27" s="4">
        <f>IF([1]Sheet1!A19="","",IF($A$5=[1]Sheet1!$B$7,"",[1]Sheet1!A19))</f>
        <v>1</v>
      </c>
      <c r="B27" s="5" t="s">
        <v>35</v>
      </c>
    </row>
    <row r="28" spans="1:2" x14ac:dyDescent="0.2">
      <c r="A28" s="4" t="str">
        <f>IF([1]Sheet1!A20="","",IF($A$5=[1]Sheet1!$B$7,"",[1]Sheet1!A20))</f>
        <v/>
      </c>
      <c r="B28" s="5" t="str">
        <f>IF([1]Sheet1!B20="","",IF($A$5=[1]Sheet1!$B$7,"",[1]Sheet1!B20))</f>
        <v/>
      </c>
    </row>
    <row r="29" spans="1:2" ht="38.25" x14ac:dyDescent="0.2">
      <c r="A29" s="4">
        <f>IF([1]Sheet1!A21="","",IF($A$5=[1]Sheet1!$B$7,"",[1]Sheet1!A21))</f>
        <v>2</v>
      </c>
      <c r="B29" s="5" t="s">
        <v>36</v>
      </c>
    </row>
    <row r="30" spans="1:2" x14ac:dyDescent="0.2">
      <c r="A30" s="4" t="str">
        <f>IF([1]Sheet1!A22="","",IF($A$5=[1]Sheet1!$B$7,"",[1]Sheet1!A22))</f>
        <v/>
      </c>
      <c r="B30" s="5" t="str">
        <f>IF([1]Sheet1!B22="","",IF($A$5=[1]Sheet1!$B$7,"",[1]Sheet1!B22))</f>
        <v/>
      </c>
    </row>
    <row r="31" spans="1:2" x14ac:dyDescent="0.2">
      <c r="A31" s="202"/>
      <c r="B31" s="203"/>
    </row>
    <row r="32" spans="1:2" ht="18" customHeight="1" thickBot="1" x14ac:dyDescent="0.25">
      <c r="A32" s="204" t="s">
        <v>5</v>
      </c>
      <c r="B32" s="205"/>
    </row>
    <row r="33" spans="1:2" ht="12" customHeight="1" thickTop="1" x14ac:dyDescent="0.2">
      <c r="A33" s="4"/>
      <c r="B33" s="5"/>
    </row>
    <row r="34" spans="1:2" x14ac:dyDescent="0.2">
      <c r="A34" s="18"/>
      <c r="B34" s="19"/>
    </row>
    <row r="35" spans="1:2" x14ac:dyDescent="0.2">
      <c r="A35" s="20" t="str">
        <f>IF([1]Sheet1!A27="","",IF($A$5=[1]Sheet1!$B$7,"",[1]Sheet1!A27))</f>
        <v>Task 2</v>
      </c>
      <c r="B35" s="143" t="s">
        <v>6</v>
      </c>
    </row>
    <row r="36" spans="1:2" x14ac:dyDescent="0.2">
      <c r="A36" s="22" t="str">
        <f>IF([1]Sheet1!A28="","",IF($A$5=[1]Sheet1!$B$7,"",[1]Sheet1!A28))</f>
        <v/>
      </c>
      <c r="B36" s="23" t="str">
        <f>IF([1]Sheet1!B28="","",IF($A$5=[1]Sheet1!$B$7,"",[1]Sheet1!B28))</f>
        <v/>
      </c>
    </row>
    <row r="37" spans="1:2" x14ac:dyDescent="0.2">
      <c r="A37" s="24" t="str">
        <f>IF([1]Sheet1!A29="","",IF($A$5=[1]Sheet1!$B$7,"",[1]Sheet1!A29))</f>
        <v>Step</v>
      </c>
      <c r="B37" s="25" t="str">
        <f>IF([1]Sheet1!B29="","",IF($A$5=[1]Sheet1!$B$7,"",[1]Sheet1!B29))</f>
        <v>Directions</v>
      </c>
    </row>
    <row r="38" spans="1:2" x14ac:dyDescent="0.2">
      <c r="A38" s="6"/>
      <c r="B38" s="17"/>
    </row>
    <row r="39" spans="1:2" x14ac:dyDescent="0.2">
      <c r="A39" s="22">
        <f>IF([1]Sheet1!A30="","",IF($A$5=[1]Sheet1!$B$7,"",[1]Sheet1!A30))</f>
        <v>1</v>
      </c>
      <c r="B39" s="21" t="s">
        <v>40</v>
      </c>
    </row>
    <row r="40" spans="1:2" x14ac:dyDescent="0.2">
      <c r="A40" s="4" t="str">
        <f>IF([1]Sheet1!A32="","",IF($A$5=[1]Sheet1!$B$7,"",[1]Sheet1!A32))</f>
        <v/>
      </c>
      <c r="B40" s="5" t="str">
        <f>IF([1]Sheet1!B32="","",IF($A$5=[1]Sheet1!$B$7,"",[1]Sheet1!B32))</f>
        <v/>
      </c>
    </row>
    <row r="41" spans="1:2" x14ac:dyDescent="0.2">
      <c r="A41" s="22">
        <v>2</v>
      </c>
      <c r="B41" s="21" t="s">
        <v>39</v>
      </c>
    </row>
    <row r="42" spans="1:2" x14ac:dyDescent="0.2">
      <c r="A42" s="4" t="str">
        <f>IF([1]Sheet1!A34="","",IF($A$5=[1]Sheet1!$B$7,"",[1]Sheet1!A34))</f>
        <v/>
      </c>
      <c r="B42" s="5" t="str">
        <f>IF([1]Sheet1!B34="","",IF($A$5=[1]Sheet1!$B$7,"",[1]Sheet1!B34))</f>
        <v/>
      </c>
    </row>
    <row r="43" spans="1:2" x14ac:dyDescent="0.2">
      <c r="A43" s="26" t="str">
        <f>IF([1]Sheet1!A33="","",IF($A$5=[1]Sheet1!$B$7,"",[1]Sheet1!A33))</f>
        <v/>
      </c>
      <c r="B43" s="27" t="str">
        <f>IF([1]Sheet1!B33="","",IF($A$5=[1]Sheet1!$B$7,"",[1]Sheet1!B33))</f>
        <v/>
      </c>
    </row>
    <row r="44" spans="1:2" x14ac:dyDescent="0.2">
      <c r="A44" s="4"/>
      <c r="B44" s="5"/>
    </row>
    <row r="45" spans="1:2" x14ac:dyDescent="0.2">
      <c r="A45" s="4"/>
      <c r="B45" s="14"/>
    </row>
    <row r="46" spans="1:2" x14ac:dyDescent="0.2">
      <c r="A46" s="20" t="str">
        <f>IF([1]Sheet1!A35="","",IF($A$5=[1]Sheet1!$B$7,"",[1]Sheet1!A35))</f>
        <v>Task 3</v>
      </c>
      <c r="B46" s="143" t="s">
        <v>42</v>
      </c>
    </row>
    <row r="47" spans="1:2" x14ac:dyDescent="0.2">
      <c r="A47" s="22" t="str">
        <f>IF([1]Sheet1!A36="","",IF($A$5=[1]Sheet1!$B$7,"",[1]Sheet1!A36))</f>
        <v/>
      </c>
      <c r="B47" s="21" t="str">
        <f>IF([1]Sheet1!B36="","",IF($A$5=[1]Sheet1!$B$7,"",[1]Sheet1!B36))</f>
        <v/>
      </c>
    </row>
    <row r="48" spans="1:2" x14ac:dyDescent="0.2">
      <c r="A48" s="24" t="str">
        <f>IF([1]Sheet1!A37="","",IF($A$5=[1]Sheet1!$B$7,"",[1]Sheet1!A37))</f>
        <v>Step</v>
      </c>
      <c r="B48" s="25" t="str">
        <f>IF([1]Sheet1!B37="","",IF($A$5=[1]Sheet1!$B$7,"",[1]Sheet1!B37))</f>
        <v>Directions</v>
      </c>
    </row>
    <row r="49" spans="1:2" x14ac:dyDescent="0.2">
      <c r="A49" s="20"/>
      <c r="B49" s="28"/>
    </row>
    <row r="50" spans="1:2" x14ac:dyDescent="0.2">
      <c r="A50" s="22">
        <f>IF([1]Sheet1!A38="","",IF($A$5=[1]Sheet1!$B$7,"",[1]Sheet1!A38))</f>
        <v>1</v>
      </c>
      <c r="B50" s="21" t="s">
        <v>43</v>
      </c>
    </row>
    <row r="51" spans="1:2" x14ac:dyDescent="0.2">
      <c r="A51" s="22" t="str">
        <f>IF([1]Sheet1!A39="","",IF($A$5=[1]Sheet1!$B$7,"",[1]Sheet1!A39))</f>
        <v/>
      </c>
      <c r="B51" s="21" t="str">
        <f>IF([1]Sheet1!B39="","",IF($A$5=[1]Sheet1!$B$7,"",[1]Sheet1!B39))</f>
        <v/>
      </c>
    </row>
    <row r="52" spans="1:2" x14ac:dyDescent="0.2">
      <c r="A52" s="22">
        <f>IF([1]Sheet1!A40="","",IF($A$5=[1]Sheet1!$B$7,"",[1]Sheet1!A40))</f>
        <v>2</v>
      </c>
      <c r="B52" s="21" t="s">
        <v>44</v>
      </c>
    </row>
    <row r="53" spans="1:2" x14ac:dyDescent="0.2">
      <c r="A53" s="4"/>
      <c r="B53" s="5"/>
    </row>
    <row r="54" spans="1:2" x14ac:dyDescent="0.2">
      <c r="A54" s="22">
        <v>3</v>
      </c>
      <c r="B54" s="21" t="s">
        <v>45</v>
      </c>
    </row>
    <row r="55" spans="1:2" x14ac:dyDescent="0.2">
      <c r="A55" s="4"/>
      <c r="B55" s="5"/>
    </row>
    <row r="56" spans="1:2" x14ac:dyDescent="0.2">
      <c r="A56" s="26" t="str">
        <f>IF([1]Sheet1!A41="","",IF($A$5=[1]Sheet1!$B$7,"",[1]Sheet1!A41))</f>
        <v/>
      </c>
      <c r="B56" s="27" t="str">
        <f>IF([1]Sheet1!B41="","",IF($A$5=[1]Sheet1!$B$7,"",[1]Sheet1!B41))</f>
        <v/>
      </c>
    </row>
  </sheetData>
  <mergeCells count="11">
    <mergeCell ref="A3:B3"/>
    <mergeCell ref="A4:B4"/>
    <mergeCell ref="A5:B5"/>
    <mergeCell ref="A8:B8"/>
    <mergeCell ref="A10:B10"/>
    <mergeCell ref="A16:B16"/>
    <mergeCell ref="A20:B20"/>
    <mergeCell ref="A31:B31"/>
    <mergeCell ref="A32:B32"/>
    <mergeCell ref="A12:B12"/>
    <mergeCell ref="A14:B14"/>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rintOptions horizontalCentered="1"/>
  <pageMargins left="0.2" right="0.25" top="0.5" bottom="0.25" header="0.3" footer="0.3"/>
  <pageSetup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3"/>
  <sheetViews>
    <sheetView view="pageBreakPreview" zoomScale="80" zoomScaleNormal="100" zoomScaleSheetLayoutView="80" workbookViewId="0">
      <selection activeCell="B14" sqref="B14"/>
    </sheetView>
  </sheetViews>
  <sheetFormatPr defaultRowHeight="15" x14ac:dyDescent="0.25"/>
  <cols>
    <col min="1" max="1" width="11.85546875" style="64" customWidth="1"/>
    <col min="2" max="2" width="97" style="87" customWidth="1"/>
    <col min="3" max="3" width="11.5703125" style="88" customWidth="1"/>
    <col min="4" max="4" width="15" style="64" customWidth="1"/>
    <col min="5" max="5" width="13.140625" style="89" customWidth="1"/>
    <col min="6" max="6" width="18.5703125" style="90" customWidth="1"/>
    <col min="7" max="7" width="15.42578125" style="72" customWidth="1"/>
    <col min="8" max="248" width="9.140625" style="64"/>
    <col min="249" max="250" width="44" style="64" customWidth="1"/>
    <col min="251" max="251" width="37.5703125" style="64" customWidth="1"/>
    <col min="252" max="16384" width="9.140625" style="64"/>
  </cols>
  <sheetData>
    <row r="1" spans="1:10" s="2" customFormat="1" ht="27" customHeight="1" thickTop="1" thickBot="1" x14ac:dyDescent="0.25">
      <c r="A1" s="233" t="s">
        <v>7</v>
      </c>
      <c r="B1" s="233"/>
      <c r="C1" s="233"/>
      <c r="D1" s="233"/>
      <c r="E1" s="233"/>
      <c r="F1" s="233"/>
      <c r="G1" s="233"/>
    </row>
    <row r="2" spans="1:10" s="2" customFormat="1" ht="13.5" thickTop="1" x14ac:dyDescent="0.2">
      <c r="B2" s="62"/>
    </row>
    <row r="3" spans="1:10" ht="80.25" customHeight="1" x14ac:dyDescent="0.25">
      <c r="A3" s="65" t="s">
        <v>8</v>
      </c>
      <c r="B3" s="156" t="s">
        <v>57</v>
      </c>
      <c r="C3" s="65" t="s">
        <v>9</v>
      </c>
      <c r="D3" s="65" t="s">
        <v>10</v>
      </c>
      <c r="E3" s="65" t="s">
        <v>11</v>
      </c>
      <c r="F3" s="66" t="s">
        <v>12</v>
      </c>
      <c r="G3" s="66" t="s">
        <v>13</v>
      </c>
    </row>
    <row r="4" spans="1:10" x14ac:dyDescent="0.25">
      <c r="A4" s="67" t="s">
        <v>14</v>
      </c>
      <c r="B4" s="68" t="s">
        <v>14</v>
      </c>
      <c r="C4" s="69"/>
      <c r="D4" s="69" t="s">
        <v>14</v>
      </c>
      <c r="E4" s="69" t="s">
        <v>14</v>
      </c>
      <c r="F4" s="70"/>
      <c r="G4" s="71"/>
    </row>
    <row r="5" spans="1:10" s="72" customFormat="1" x14ac:dyDescent="0.25">
      <c r="A5" s="230">
        <v>1</v>
      </c>
      <c r="B5" s="73" t="s">
        <v>46</v>
      </c>
      <c r="C5" s="74">
        <f>SUM(C6:C10)</f>
        <v>6</v>
      </c>
      <c r="D5" s="75"/>
      <c r="E5" s="74">
        <f>SUM(E6:E10)</f>
        <v>30</v>
      </c>
      <c r="F5" s="71"/>
      <c r="G5" s="71">
        <f>E5/E$38</f>
        <v>0.06</v>
      </c>
      <c r="I5" s="76"/>
    </row>
    <row r="6" spans="1:10" x14ac:dyDescent="0.25">
      <c r="A6" s="232"/>
      <c r="B6" s="77" t="s">
        <v>48</v>
      </c>
      <c r="C6" s="69">
        <v>1</v>
      </c>
      <c r="D6" s="69">
        <v>5</v>
      </c>
      <c r="E6" s="69">
        <f>D6*C6</f>
        <v>5</v>
      </c>
      <c r="F6" s="70">
        <f>E6/$E$5</f>
        <v>0.16666666666666666</v>
      </c>
      <c r="G6" s="71"/>
    </row>
    <row r="7" spans="1:10" x14ac:dyDescent="0.25">
      <c r="A7" s="232"/>
      <c r="B7" s="77" t="s">
        <v>60</v>
      </c>
      <c r="C7" s="69">
        <v>1</v>
      </c>
      <c r="D7" s="69">
        <v>5</v>
      </c>
      <c r="E7" s="69">
        <f>D7*C7</f>
        <v>5</v>
      </c>
      <c r="F7" s="70">
        <f>E7/$E$5</f>
        <v>0.16666666666666666</v>
      </c>
      <c r="G7" s="71"/>
    </row>
    <row r="8" spans="1:10" x14ac:dyDescent="0.25">
      <c r="A8" s="232"/>
      <c r="B8" s="77" t="s">
        <v>49</v>
      </c>
      <c r="C8" s="69">
        <v>1</v>
      </c>
      <c r="D8" s="69">
        <v>5</v>
      </c>
      <c r="E8" s="69">
        <f>D8*C8</f>
        <v>5</v>
      </c>
      <c r="F8" s="70">
        <f>E8/$E$5</f>
        <v>0.16666666666666666</v>
      </c>
      <c r="G8" s="71"/>
    </row>
    <row r="9" spans="1:10" ht="30" x14ac:dyDescent="0.25">
      <c r="A9" s="232"/>
      <c r="B9" s="77" t="s">
        <v>50</v>
      </c>
      <c r="C9" s="69">
        <v>2</v>
      </c>
      <c r="D9" s="69">
        <v>5</v>
      </c>
      <c r="E9" s="69">
        <f>D9*C9</f>
        <v>10</v>
      </c>
      <c r="F9" s="70">
        <f>E9/$E$5</f>
        <v>0.33333333333333331</v>
      </c>
      <c r="G9" s="71"/>
    </row>
    <row r="10" spans="1:10" ht="30" x14ac:dyDescent="0.25">
      <c r="A10" s="231"/>
      <c r="B10" s="77" t="s">
        <v>47</v>
      </c>
      <c r="C10" s="69">
        <v>1</v>
      </c>
      <c r="D10" s="69">
        <v>5</v>
      </c>
      <c r="E10" s="69">
        <f>D10*C10</f>
        <v>5</v>
      </c>
      <c r="F10" s="70">
        <f>E10/$E$5</f>
        <v>0.16666666666666666</v>
      </c>
      <c r="G10" s="71"/>
    </row>
    <row r="11" spans="1:10" x14ac:dyDescent="0.25">
      <c r="A11" s="67" t="s">
        <v>14</v>
      </c>
      <c r="B11" s="68" t="s">
        <v>14</v>
      </c>
      <c r="C11" s="69"/>
      <c r="D11" s="69" t="s">
        <v>14</v>
      </c>
      <c r="E11" s="69" t="s">
        <v>14</v>
      </c>
      <c r="F11" s="70"/>
      <c r="G11" s="71"/>
    </row>
    <row r="12" spans="1:10" s="72" customFormat="1" x14ac:dyDescent="0.25">
      <c r="A12" s="230">
        <v>2</v>
      </c>
      <c r="B12" s="73" t="s">
        <v>51</v>
      </c>
      <c r="C12" s="74">
        <f>SUM(C13:C15)</f>
        <v>36</v>
      </c>
      <c r="D12" s="75"/>
      <c r="E12" s="74">
        <f>SUM(E13:E15)</f>
        <v>180</v>
      </c>
      <c r="F12" s="71"/>
      <c r="G12" s="71">
        <f>E12/E$38</f>
        <v>0.36</v>
      </c>
    </row>
    <row r="13" spans="1:10" ht="89.25" customHeight="1" x14ac:dyDescent="0.25">
      <c r="A13" s="232"/>
      <c r="B13" s="158" t="s">
        <v>80</v>
      </c>
      <c r="C13" s="69">
        <v>12</v>
      </c>
      <c r="D13" s="69">
        <v>5</v>
      </c>
      <c r="E13" s="69">
        <f>D13*C13</f>
        <v>60</v>
      </c>
      <c r="F13" s="70">
        <f>E13/$E$12</f>
        <v>0.33333333333333331</v>
      </c>
      <c r="G13" s="71"/>
      <c r="I13" s="182"/>
      <c r="J13" s="182"/>
    </row>
    <row r="14" spans="1:10" ht="45" x14ac:dyDescent="0.25">
      <c r="A14" s="187"/>
      <c r="B14" s="191" t="s">
        <v>82</v>
      </c>
      <c r="C14" s="69">
        <v>12</v>
      </c>
      <c r="D14" s="69">
        <v>5</v>
      </c>
      <c r="E14" s="69">
        <f t="shared" ref="E14:E15" si="0">D14*C14</f>
        <v>60</v>
      </c>
      <c r="F14" s="70">
        <f t="shared" ref="F14:F15" si="1">E14/$E$12</f>
        <v>0.33333333333333331</v>
      </c>
      <c r="G14" s="71"/>
      <c r="I14" s="182"/>
      <c r="J14" s="182"/>
    </row>
    <row r="15" spans="1:10" ht="30" x14ac:dyDescent="0.25">
      <c r="A15" s="187"/>
      <c r="B15" s="191" t="s">
        <v>79</v>
      </c>
      <c r="C15" s="69">
        <v>12</v>
      </c>
      <c r="D15" s="69">
        <v>5</v>
      </c>
      <c r="E15" s="69">
        <f t="shared" si="0"/>
        <v>60</v>
      </c>
      <c r="F15" s="70">
        <f t="shared" si="1"/>
        <v>0.33333333333333331</v>
      </c>
      <c r="G15" s="71"/>
      <c r="I15" s="182"/>
      <c r="J15" s="182"/>
    </row>
    <row r="16" spans="1:10" x14ac:dyDescent="0.25">
      <c r="A16" s="67" t="s">
        <v>14</v>
      </c>
      <c r="B16" s="68" t="s">
        <v>14</v>
      </c>
      <c r="C16" s="69"/>
      <c r="D16" s="69" t="s">
        <v>14</v>
      </c>
      <c r="E16" s="69" t="s">
        <v>14</v>
      </c>
      <c r="F16" s="70"/>
      <c r="G16" s="71"/>
    </row>
    <row r="17" spans="1:7" s="72" customFormat="1" ht="16.5" customHeight="1" x14ac:dyDescent="0.25">
      <c r="A17" s="230">
        <v>3</v>
      </c>
      <c r="B17" s="73" t="s">
        <v>52</v>
      </c>
      <c r="C17" s="80">
        <f>SUM(C18)</f>
        <v>10</v>
      </c>
      <c r="D17" s="75"/>
      <c r="E17" s="74">
        <f>SUM(E18)</f>
        <v>50</v>
      </c>
      <c r="F17" s="71"/>
      <c r="G17" s="71">
        <f>E17/E$38</f>
        <v>0.1</v>
      </c>
    </row>
    <row r="18" spans="1:7" ht="58.5" customHeight="1" x14ac:dyDescent="0.25">
      <c r="A18" s="232"/>
      <c r="B18" s="190" t="s">
        <v>76</v>
      </c>
      <c r="C18" s="69">
        <v>10</v>
      </c>
      <c r="D18" s="69">
        <v>5</v>
      </c>
      <c r="E18" s="69">
        <f>D18*C18</f>
        <v>50</v>
      </c>
      <c r="F18" s="70">
        <f>E18/$E$17</f>
        <v>1</v>
      </c>
      <c r="G18" s="71"/>
    </row>
    <row r="19" spans="1:7" x14ac:dyDescent="0.25">
      <c r="A19" s="67" t="s">
        <v>14</v>
      </c>
      <c r="B19" s="68" t="s">
        <v>14</v>
      </c>
      <c r="C19" s="69"/>
      <c r="D19" s="69" t="s">
        <v>14</v>
      </c>
      <c r="E19" s="69" t="s">
        <v>14</v>
      </c>
      <c r="F19" s="70"/>
      <c r="G19" s="71"/>
    </row>
    <row r="20" spans="1:7" s="72" customFormat="1" x14ac:dyDescent="0.25">
      <c r="A20" s="230">
        <v>4</v>
      </c>
      <c r="B20" s="73" t="s">
        <v>15</v>
      </c>
      <c r="C20" s="74">
        <f>SUM(C21:C23)</f>
        <v>9</v>
      </c>
      <c r="D20" s="75"/>
      <c r="E20" s="74">
        <f>SUM(E21:E23)</f>
        <v>45</v>
      </c>
      <c r="F20" s="70"/>
      <c r="G20" s="71">
        <f>E20/E$38</f>
        <v>0.09</v>
      </c>
    </row>
    <row r="21" spans="1:7" s="72" customFormat="1" x14ac:dyDescent="0.25">
      <c r="A21" s="232"/>
      <c r="B21" s="77" t="s">
        <v>53</v>
      </c>
      <c r="C21" s="69">
        <v>3</v>
      </c>
      <c r="D21" s="102">
        <v>5</v>
      </c>
      <c r="E21" s="69">
        <f>D21*C21</f>
        <v>15</v>
      </c>
      <c r="F21" s="70">
        <f>E21/$E$20</f>
        <v>0.33333333333333331</v>
      </c>
      <c r="G21" s="70"/>
    </row>
    <row r="22" spans="1:7" s="72" customFormat="1" x14ac:dyDescent="0.25">
      <c r="A22" s="176"/>
      <c r="B22" s="184" t="s">
        <v>71</v>
      </c>
      <c r="C22" s="183">
        <v>3</v>
      </c>
      <c r="D22" s="102">
        <v>5</v>
      </c>
      <c r="E22" s="69">
        <f>D22*C22</f>
        <v>15</v>
      </c>
      <c r="F22" s="70">
        <f t="shared" ref="F22:F23" si="2">E22/$E$20</f>
        <v>0.33333333333333331</v>
      </c>
      <c r="G22" s="70"/>
    </row>
    <row r="23" spans="1:7" s="72" customFormat="1" x14ac:dyDescent="0.25">
      <c r="A23" s="176"/>
      <c r="B23" s="184" t="s">
        <v>72</v>
      </c>
      <c r="C23" s="183">
        <v>3</v>
      </c>
      <c r="D23" s="102">
        <v>5</v>
      </c>
      <c r="E23" s="69">
        <f>D23*C23</f>
        <v>15</v>
      </c>
      <c r="F23" s="70">
        <f t="shared" si="2"/>
        <v>0.33333333333333331</v>
      </c>
      <c r="G23" s="70"/>
    </row>
    <row r="24" spans="1:7" x14ac:dyDescent="0.25">
      <c r="A24" s="79"/>
      <c r="B24" s="77"/>
      <c r="C24" s="69"/>
      <c r="D24" s="69"/>
      <c r="E24" s="69"/>
      <c r="F24" s="70"/>
      <c r="G24" s="71"/>
    </row>
    <row r="25" spans="1:7" x14ac:dyDescent="0.25">
      <c r="A25" s="230">
        <v>5</v>
      </c>
      <c r="B25" s="78" t="s">
        <v>65</v>
      </c>
      <c r="C25" s="80">
        <f>SUM(C26)</f>
        <v>9</v>
      </c>
      <c r="D25" s="75"/>
      <c r="E25" s="81">
        <f>SUM(E26)</f>
        <v>45</v>
      </c>
      <c r="F25" s="71"/>
      <c r="G25" s="71">
        <f>E25/E$38</f>
        <v>0.09</v>
      </c>
    </row>
    <row r="26" spans="1:7" ht="30" x14ac:dyDescent="0.25">
      <c r="A26" s="232"/>
      <c r="B26" s="159" t="s">
        <v>66</v>
      </c>
      <c r="C26" s="69">
        <v>9</v>
      </c>
      <c r="D26" s="69">
        <v>5</v>
      </c>
      <c r="E26" s="69">
        <f>D26*C26</f>
        <v>45</v>
      </c>
      <c r="F26" s="70">
        <f>E26/E26</f>
        <v>1</v>
      </c>
      <c r="G26" s="71"/>
    </row>
    <row r="27" spans="1:7" x14ac:dyDescent="0.25">
      <c r="A27" s="79"/>
      <c r="B27" s="77"/>
      <c r="C27" s="69"/>
      <c r="D27" s="69"/>
      <c r="E27" s="69"/>
      <c r="F27" s="70"/>
      <c r="G27" s="71"/>
    </row>
    <row r="28" spans="1:7" s="72" customFormat="1" x14ac:dyDescent="0.25">
      <c r="A28" s="230">
        <v>6</v>
      </c>
      <c r="B28" s="78" t="s">
        <v>77</v>
      </c>
      <c r="C28" s="80">
        <f>SUM(C29)</f>
        <v>10</v>
      </c>
      <c r="D28" s="75"/>
      <c r="E28" s="74">
        <f>SUM(E29)</f>
        <v>50</v>
      </c>
      <c r="F28" s="71"/>
      <c r="G28" s="71">
        <f>E28/E$38</f>
        <v>0.1</v>
      </c>
    </row>
    <row r="29" spans="1:7" ht="30" x14ac:dyDescent="0.25">
      <c r="A29" s="232"/>
      <c r="B29" s="77" t="s">
        <v>78</v>
      </c>
      <c r="C29" s="69">
        <v>10</v>
      </c>
      <c r="D29" s="69">
        <v>5</v>
      </c>
      <c r="E29" s="69">
        <f>D29*C29</f>
        <v>50</v>
      </c>
      <c r="F29" s="70">
        <f>E29/$E$28</f>
        <v>1</v>
      </c>
      <c r="G29" s="71"/>
    </row>
    <row r="30" spans="1:7" x14ac:dyDescent="0.25">
      <c r="A30" s="82"/>
      <c r="B30" s="77"/>
      <c r="C30" s="69"/>
      <c r="D30" s="69"/>
      <c r="E30" s="69"/>
      <c r="F30" s="70"/>
      <c r="G30" s="71"/>
    </row>
    <row r="31" spans="1:7" s="72" customFormat="1" x14ac:dyDescent="0.25">
      <c r="A31" s="230">
        <v>7</v>
      </c>
      <c r="B31" s="78" t="s">
        <v>54</v>
      </c>
      <c r="C31" s="74">
        <f>SUM(C32:C33)</f>
        <v>10</v>
      </c>
      <c r="D31" s="75"/>
      <c r="E31" s="74">
        <f>SUM(E32:E33)</f>
        <v>50</v>
      </c>
      <c r="F31" s="71"/>
      <c r="G31" s="71">
        <f>E31/E$38</f>
        <v>0.1</v>
      </c>
    </row>
    <row r="32" spans="1:7" ht="52.5" customHeight="1" x14ac:dyDescent="0.25">
      <c r="A32" s="232"/>
      <c r="B32" s="158" t="s">
        <v>64</v>
      </c>
      <c r="C32" s="69">
        <v>5</v>
      </c>
      <c r="D32" s="69">
        <v>5</v>
      </c>
      <c r="E32" s="69">
        <f>D32*C32</f>
        <v>25</v>
      </c>
      <c r="F32" s="70">
        <f>E32/$E$31</f>
        <v>0.5</v>
      </c>
      <c r="G32" s="71"/>
    </row>
    <row r="33" spans="1:7" ht="30" x14ac:dyDescent="0.25">
      <c r="A33" s="231"/>
      <c r="B33" s="77" t="s">
        <v>56</v>
      </c>
      <c r="C33" s="69">
        <v>5</v>
      </c>
      <c r="D33" s="69">
        <v>5</v>
      </c>
      <c r="E33" s="69">
        <f>D33*C33</f>
        <v>25</v>
      </c>
      <c r="F33" s="70">
        <f>E33/$E$31</f>
        <v>0.5</v>
      </c>
      <c r="G33" s="71"/>
    </row>
    <row r="34" spans="1:7" x14ac:dyDescent="0.25">
      <c r="A34" s="82"/>
      <c r="B34" s="77"/>
      <c r="C34" s="69"/>
      <c r="D34" s="69"/>
      <c r="E34" s="69"/>
      <c r="F34" s="70"/>
      <c r="G34" s="71"/>
    </row>
    <row r="35" spans="1:7" s="72" customFormat="1" x14ac:dyDescent="0.25">
      <c r="A35" s="230">
        <v>8</v>
      </c>
      <c r="B35" s="73" t="s">
        <v>16</v>
      </c>
      <c r="C35" s="74">
        <f>SUM(C36)</f>
        <v>10</v>
      </c>
      <c r="D35" s="75"/>
      <c r="E35" s="74">
        <f>SUM(E36)</f>
        <v>50</v>
      </c>
      <c r="F35" s="71"/>
      <c r="G35" s="71">
        <f>E35/E$38</f>
        <v>0.1</v>
      </c>
    </row>
    <row r="36" spans="1:7" x14ac:dyDescent="0.25">
      <c r="A36" s="231"/>
      <c r="B36" s="77" t="s">
        <v>70</v>
      </c>
      <c r="C36" s="69">
        <v>10</v>
      </c>
      <c r="D36" s="69">
        <v>5</v>
      </c>
      <c r="E36" s="69">
        <f>D36*C36</f>
        <v>50</v>
      </c>
      <c r="F36" s="70">
        <f>E36/E36</f>
        <v>1</v>
      </c>
      <c r="G36" s="71"/>
    </row>
    <row r="37" spans="1:7" x14ac:dyDescent="0.25">
      <c r="A37" s="83"/>
      <c r="B37" s="77"/>
      <c r="C37" s="69"/>
      <c r="D37" s="69"/>
      <c r="E37" s="69"/>
      <c r="F37" s="70"/>
      <c r="G37" s="71"/>
    </row>
    <row r="38" spans="1:7" ht="15" customHeight="1" x14ac:dyDescent="0.25">
      <c r="A38" s="216" t="s">
        <v>61</v>
      </c>
      <c r="B38" s="217"/>
      <c r="C38" s="80">
        <f>C5+C12+C17+C20+C25+C28+C31+C35</f>
        <v>100</v>
      </c>
      <c r="D38" s="84" t="s">
        <v>14</v>
      </c>
      <c r="E38" s="85">
        <f>E5+E12+E17+E20+E25+E28+E31+E35</f>
        <v>500</v>
      </c>
      <c r="F38" s="70">
        <f>E38/E38</f>
        <v>1</v>
      </c>
      <c r="G38" s="71">
        <f>E38/E$38</f>
        <v>1</v>
      </c>
    </row>
    <row r="39" spans="1:7" ht="15.75" thickBot="1" x14ac:dyDescent="0.3">
      <c r="A39" s="86"/>
    </row>
    <row r="40" spans="1:7" s="2" customFormat="1" ht="19.5" customHeight="1" thickTop="1" thickBot="1" x14ac:dyDescent="0.25">
      <c r="A40" s="227" t="s">
        <v>69</v>
      </c>
      <c r="B40" s="228"/>
      <c r="C40" s="228"/>
      <c r="D40" s="229"/>
      <c r="E40" s="140">
        <f>E38</f>
        <v>500</v>
      </c>
    </row>
    <row r="41" spans="1:7" s="2" customFormat="1" ht="14.25" hidden="1" customHeight="1" x14ac:dyDescent="0.2">
      <c r="A41" s="160"/>
      <c r="B41" s="104"/>
      <c r="C41" s="141"/>
      <c r="D41" s="109"/>
      <c r="E41" s="109"/>
    </row>
    <row r="42" spans="1:7" s="2" customFormat="1" ht="14.25" hidden="1" customHeight="1" x14ac:dyDescent="0.2">
      <c r="A42" s="104"/>
      <c r="B42" s="104"/>
      <c r="C42" s="141"/>
      <c r="D42" s="109"/>
      <c r="E42" s="109"/>
    </row>
    <row r="43" spans="1:7" s="2" customFormat="1" ht="14.25" hidden="1" customHeight="1" x14ac:dyDescent="0.2">
      <c r="A43" s="126"/>
      <c r="B43" s="126"/>
      <c r="C43" s="127"/>
      <c r="D43" s="127"/>
      <c r="E43" s="142"/>
    </row>
    <row r="44" spans="1:7" s="2" customFormat="1" ht="14.25" hidden="1" customHeight="1" x14ac:dyDescent="0.2">
      <c r="A44" s="126"/>
      <c r="B44" s="126"/>
      <c r="C44" s="127"/>
      <c r="D44" s="127"/>
      <c r="E44" s="142"/>
    </row>
    <row r="45" spans="1:7" s="2" customFormat="1" ht="38.25" hidden="1" customHeight="1" x14ac:dyDescent="0.2">
      <c r="A45" s="126"/>
      <c r="B45" s="126"/>
      <c r="C45" s="127"/>
      <c r="D45" s="127"/>
      <c r="E45" s="142"/>
    </row>
    <row r="46" spans="1:7" s="2" customFormat="1" ht="13.5" hidden="1" customHeight="1" x14ac:dyDescent="0.2">
      <c r="A46" s="56"/>
      <c r="B46" s="126"/>
      <c r="C46" s="127"/>
      <c r="D46" s="127"/>
      <c r="E46" s="142"/>
    </row>
    <row r="47" spans="1:7" s="2" customFormat="1" ht="25.5" hidden="1" customHeight="1" x14ac:dyDescent="0.2">
      <c r="A47" s="126"/>
      <c r="B47" s="126"/>
      <c r="C47" s="127"/>
      <c r="D47" s="127"/>
      <c r="E47" s="142"/>
    </row>
    <row r="48" spans="1:7" s="2" customFormat="1" ht="13.5" hidden="1" customHeight="1" x14ac:dyDescent="0.2">
      <c r="A48" s="126"/>
      <c r="B48" s="126"/>
      <c r="C48" s="127"/>
      <c r="D48" s="127"/>
      <c r="E48" s="142"/>
    </row>
    <row r="49" spans="1:5" s="2" customFormat="1" ht="13.5" hidden="1" customHeight="1" x14ac:dyDescent="0.2">
      <c r="A49" s="126"/>
      <c r="B49" s="126"/>
      <c r="C49" s="127"/>
      <c r="D49" s="127"/>
      <c r="E49" s="142"/>
    </row>
    <row r="50" spans="1:5" s="2" customFormat="1" ht="14.25" thickTop="1" thickBot="1" x14ac:dyDescent="0.25">
      <c r="A50" s="126"/>
      <c r="B50" s="126"/>
      <c r="C50" s="127"/>
      <c r="D50" s="127"/>
      <c r="E50" s="142"/>
    </row>
    <row r="51" spans="1:5" s="108" customFormat="1" ht="63" customHeight="1" thickTop="1" thickBot="1" x14ac:dyDescent="0.3">
      <c r="A51" s="218" t="s">
        <v>74</v>
      </c>
      <c r="B51" s="219"/>
      <c r="C51" s="219"/>
      <c r="D51" s="220"/>
      <c r="E51" s="140">
        <v>1</v>
      </c>
    </row>
    <row r="52" spans="1:5" s="108" customFormat="1" ht="17.25" thickTop="1" thickBot="1" x14ac:dyDescent="0.3">
      <c r="A52" s="178"/>
      <c r="B52" s="178"/>
      <c r="C52" s="179"/>
      <c r="D52" s="180"/>
      <c r="E52" s="181"/>
    </row>
    <row r="53" spans="1:5" s="108" customFormat="1" ht="19.5" customHeight="1" thickTop="1" thickBot="1" x14ac:dyDescent="0.3">
      <c r="A53" s="221" t="s">
        <v>75</v>
      </c>
      <c r="B53" s="222"/>
      <c r="C53" s="222"/>
      <c r="D53" s="223"/>
      <c r="E53" s="140">
        <v>1</v>
      </c>
    </row>
    <row r="54" spans="1:5" s="2" customFormat="1" ht="17.25" thickTop="1" thickBot="1" x14ac:dyDescent="0.25">
      <c r="C54" s="137"/>
      <c r="D54" s="138"/>
      <c r="E54" s="181"/>
    </row>
    <row r="55" spans="1:5" s="2" customFormat="1" ht="19.5" customHeight="1" thickTop="1" thickBot="1" x14ac:dyDescent="0.25">
      <c r="A55" s="224" t="s">
        <v>67</v>
      </c>
      <c r="B55" s="225"/>
      <c r="C55" s="225"/>
      <c r="D55" s="226"/>
      <c r="E55" s="140">
        <f>E40*E51*E53</f>
        <v>500</v>
      </c>
    </row>
    <row r="56" spans="1:5" ht="16.5" thickTop="1" thickBot="1" x14ac:dyDescent="0.3">
      <c r="A56" s="86"/>
    </row>
    <row r="57" spans="1:5" x14ac:dyDescent="0.25">
      <c r="A57" s="91"/>
      <c r="B57" s="92" t="s">
        <v>17</v>
      </c>
      <c r="C57" s="93">
        <f>ROUNDUP(C59*C60,0)</f>
        <v>375</v>
      </c>
    </row>
    <row r="58" spans="1:5" x14ac:dyDescent="0.25">
      <c r="A58" s="89"/>
      <c r="B58" s="94" t="s">
        <v>18</v>
      </c>
      <c r="C58" s="95">
        <f>ROUNDUP(C59*C61,0)</f>
        <v>400</v>
      </c>
    </row>
    <row r="59" spans="1:5" x14ac:dyDescent="0.25">
      <c r="B59" s="96" t="s">
        <v>19</v>
      </c>
      <c r="C59" s="97">
        <f>E38</f>
        <v>500</v>
      </c>
    </row>
    <row r="60" spans="1:5" x14ac:dyDescent="0.25">
      <c r="B60" s="98" t="s">
        <v>20</v>
      </c>
      <c r="C60" s="99">
        <v>0.75</v>
      </c>
    </row>
    <row r="61" spans="1:5" ht="15.75" thickBot="1" x14ac:dyDescent="0.3">
      <c r="B61" s="100" t="s">
        <v>21</v>
      </c>
      <c r="C61" s="101">
        <v>0.8</v>
      </c>
    </row>
    <row r="62" spans="1:5" x14ac:dyDescent="0.25">
      <c r="C62" s="63"/>
    </row>
    <row r="65" spans="1:1" x14ac:dyDescent="0.25">
      <c r="A65" s="64" t="s">
        <v>22</v>
      </c>
    </row>
    <row r="67" spans="1:1" x14ac:dyDescent="0.25">
      <c r="A67" s="64" t="s">
        <v>23</v>
      </c>
    </row>
    <row r="69" spans="1:1" x14ac:dyDescent="0.25">
      <c r="A69" s="64" t="s">
        <v>24</v>
      </c>
    </row>
    <row r="71" spans="1:1" x14ac:dyDescent="0.25">
      <c r="A71" s="64" t="s">
        <v>25</v>
      </c>
    </row>
    <row r="73" spans="1:1" x14ac:dyDescent="0.25">
      <c r="A73" s="64" t="s">
        <v>26</v>
      </c>
    </row>
  </sheetData>
  <mergeCells count="14">
    <mergeCell ref="A35:A36"/>
    <mergeCell ref="A31:A33"/>
    <mergeCell ref="A20:A21"/>
    <mergeCell ref="A25:A26"/>
    <mergeCell ref="A1:G1"/>
    <mergeCell ref="A5:A10"/>
    <mergeCell ref="A12:A13"/>
    <mergeCell ref="A17:A18"/>
    <mergeCell ref="A28:A29"/>
    <mergeCell ref="A38:B38"/>
    <mergeCell ref="A51:D51"/>
    <mergeCell ref="A53:D53"/>
    <mergeCell ref="A55:D55"/>
    <mergeCell ref="A40:D40"/>
  </mergeCells>
  <phoneticPr fontId="29" type="noConversion"/>
  <conditionalFormatting sqref="E38">
    <cfRule type="cellIs" dxfId="2" priority="1" stopIfTrue="1" operator="greaterThanOrEqual">
      <formula>Acceptable_Compliance_Score</formula>
    </cfRule>
    <cfRule type="cellIs" dxfId="1" priority="2" stopIfTrue="1" operator="lessThan">
      <formula>$C$57</formula>
    </cfRule>
    <cfRule type="cellIs" dxfId="0" priority="3" stopIfTrue="1" operator="between">
      <formula>$C$58</formula>
      <formula>$C$57</formula>
    </cfRule>
  </conditionalFormatting>
  <printOptions horizontalCentered="1"/>
  <pageMargins left="0.7" right="0.7" top="0.75" bottom="0.75" header="0.3" footer="0.3"/>
  <pageSetup scale="4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zoomScaleNormal="100" workbookViewId="0">
      <selection sqref="A1:C1"/>
    </sheetView>
  </sheetViews>
  <sheetFormatPr defaultColWidth="6.7109375" defaultRowHeight="12.75" x14ac:dyDescent="0.2"/>
  <cols>
    <col min="1" max="1" width="6.7109375" style="33" customWidth="1"/>
    <col min="2" max="2" width="81.7109375" style="61" customWidth="1"/>
    <col min="3" max="3" width="61.140625" style="2" customWidth="1"/>
    <col min="4" max="10" width="11.85546875" style="2" customWidth="1"/>
    <col min="11" max="255" width="9.140625" style="2" customWidth="1"/>
    <col min="256" max="16384" width="6.7109375" style="2"/>
  </cols>
  <sheetData>
    <row r="1" spans="1:3" ht="27" customHeight="1" thickTop="1" thickBot="1" x14ac:dyDescent="0.25">
      <c r="A1" s="234" t="s">
        <v>58</v>
      </c>
      <c r="B1" s="234"/>
      <c r="C1" s="234"/>
    </row>
    <row r="2" spans="1:3" ht="13.5" thickTop="1" x14ac:dyDescent="0.2">
      <c r="A2" s="30"/>
      <c r="B2" s="31"/>
      <c r="C2" s="155"/>
    </row>
    <row r="3" spans="1:3" ht="25.5" customHeight="1" x14ac:dyDescent="0.2">
      <c r="A3" s="32"/>
      <c r="B3" s="243" t="s">
        <v>59</v>
      </c>
      <c r="C3" s="243"/>
    </row>
    <row r="4" spans="1:3" ht="13.5" thickBot="1" x14ac:dyDescent="0.25">
      <c r="B4" s="34">
        <f>'[1]PMC Qualifications Checklist'!C3</f>
        <v>90</v>
      </c>
      <c r="C4" s="35">
        <f>Acceptable_Compliance_Score</f>
        <v>338</v>
      </c>
    </row>
    <row r="5" spans="1:3" ht="31.5" customHeight="1" thickTop="1" thickBot="1" x14ac:dyDescent="0.25">
      <c r="A5" s="36" t="str">
        <f>'Proposal Scoring Information'!A3</f>
        <v>Item</v>
      </c>
      <c r="B5" s="37" t="str">
        <f>'Proposal Scoring Information'!B3</f>
        <v>Bidder Checklist Items</v>
      </c>
      <c r="C5" s="38" t="str">
        <f>CONCATENATE('[1]Proposal Instructions'!A5," -- Supporting Information Referenced in Proposal.",)</f>
        <v>Task 0: Replace this Text with Bidder's Name. -- Supporting Information Referenced in Proposal.</v>
      </c>
    </row>
    <row r="6" spans="1:3" ht="13.5" thickTop="1" x14ac:dyDescent="0.2">
      <c r="A6" s="39" t="str">
        <f>'Proposal Scoring Information'!A4</f>
        <v xml:space="preserve"> </v>
      </c>
      <c r="B6" s="40" t="str">
        <f>'Proposal Scoring Information'!B4</f>
        <v xml:space="preserve"> </v>
      </c>
      <c r="C6" s="41"/>
    </row>
    <row r="7" spans="1:3" x14ac:dyDescent="0.2">
      <c r="A7" s="235">
        <f>'Proposal Scoring Information'!A5</f>
        <v>1</v>
      </c>
      <c r="B7" s="43" t="str">
        <f>'Proposal Scoring Information'!B5</f>
        <v>Business Structure and Business Approach</v>
      </c>
      <c r="C7" s="44"/>
    </row>
    <row r="8" spans="1:3" x14ac:dyDescent="0.2">
      <c r="A8" s="236"/>
      <c r="B8" s="46" t="str">
        <f>'Proposal Scoring Information'!B6</f>
        <v>Company Information for Bidder and its affiliates</v>
      </c>
      <c r="C8" s="47"/>
    </row>
    <row r="9" spans="1:3" x14ac:dyDescent="0.2">
      <c r="A9" s="236"/>
      <c r="B9" s="46" t="str">
        <f>'Proposal Scoring Information'!B7</f>
        <v>Supporting information showing Business Structure (Company Literature, etc.)</v>
      </c>
      <c r="C9" s="47"/>
    </row>
    <row r="10" spans="1:3" x14ac:dyDescent="0.2">
      <c r="A10" s="236"/>
      <c r="B10" s="51" t="str">
        <f>'Proposal Scoring Information'!B8</f>
        <v>Supporting information showing Nature of Services Provided (for BIDDER and its affiliates)</v>
      </c>
      <c r="C10" s="47"/>
    </row>
    <row r="11" spans="1:3" ht="25.5" x14ac:dyDescent="0.2">
      <c r="A11" s="236"/>
      <c r="B11" s="46" t="str">
        <f>'Proposal Scoring Information'!B9</f>
        <v>Supporting information describing Business Concepts and Business approach to be used in performing, meeting and achieving objectives of this solicitation</v>
      </c>
      <c r="C11" s="47"/>
    </row>
    <row r="12" spans="1:3" ht="25.5" x14ac:dyDescent="0.2">
      <c r="A12" s="237"/>
      <c r="B12" s="46" t="str">
        <f>'Proposal Scoring Information'!B10</f>
        <v>A copy of Articles of Incorporation and By-Laws, or other applicable forms concerning business organization (for BIDDER and affiliates)</v>
      </c>
      <c r="C12" s="47"/>
    </row>
    <row r="13" spans="1:3" x14ac:dyDescent="0.2">
      <c r="A13" s="48" t="str">
        <f>'Proposal Scoring Information'!A11</f>
        <v xml:space="preserve"> </v>
      </c>
      <c r="B13" s="46" t="str">
        <f>'Proposal Scoring Information'!B11</f>
        <v xml:space="preserve"> </v>
      </c>
      <c r="C13" s="47"/>
    </row>
    <row r="14" spans="1:3" x14ac:dyDescent="0.2">
      <c r="A14" s="238">
        <f>'Proposal Scoring Information'!A12</f>
        <v>2</v>
      </c>
      <c r="B14" s="50" t="str">
        <f>'Proposal Scoring Information'!B12</f>
        <v>Experience and Qualification</v>
      </c>
      <c r="C14" s="47"/>
    </row>
    <row r="15" spans="1:3" ht="75.75" customHeight="1" x14ac:dyDescent="0.2">
      <c r="A15" s="239"/>
      <c r="B15" s="157" t="str">
        <f>'Proposal Scoring Information'!B13</f>
        <v>Supporting information showing extensive and reliable experience in the safe and reliable distribution of fuel oil. Information should include, at least, the following:
• Successful completion or on-going contracts for the delivery of Diesel Fuel Oil No. 2, within the last five (5) years.  Total annual delivered fuel quantity must be similar or greater than the Solicitation volume requirements.</v>
      </c>
      <c r="C15" s="47"/>
    </row>
    <row r="16" spans="1:3" ht="38.25" x14ac:dyDescent="0.2">
      <c r="A16" s="189"/>
      <c r="B16" s="192" t="s">
        <v>82</v>
      </c>
      <c r="C16" s="196"/>
    </row>
    <row r="17" spans="1:3" ht="25.5" x14ac:dyDescent="0.2">
      <c r="A17" s="189"/>
      <c r="B17" s="192" t="s">
        <v>79</v>
      </c>
      <c r="C17" s="196"/>
    </row>
    <row r="18" spans="1:3" x14ac:dyDescent="0.2">
      <c r="A18" s="48" t="str">
        <f>'Proposal Scoring Information'!A16</f>
        <v xml:space="preserve"> </v>
      </c>
      <c r="B18" s="193" t="str">
        <f>'Proposal Scoring Information'!B16</f>
        <v xml:space="preserve"> </v>
      </c>
      <c r="C18" s="196"/>
    </row>
    <row r="19" spans="1:3" x14ac:dyDescent="0.2">
      <c r="A19" s="238">
        <f>'Proposal Scoring Information'!A17</f>
        <v>3</v>
      </c>
      <c r="B19" s="194" t="str">
        <f>'Proposal Scoring Information'!B17</f>
        <v>Organizational Structure and Qualifications</v>
      </c>
      <c r="C19" s="196"/>
    </row>
    <row r="20" spans="1:3" ht="38.25" x14ac:dyDescent="0.2">
      <c r="A20" s="239"/>
      <c r="B20" s="195" t="s">
        <v>76</v>
      </c>
      <c r="C20" s="196"/>
    </row>
    <row r="21" spans="1:3" x14ac:dyDescent="0.2">
      <c r="A21" s="45" t="str">
        <f>'Proposal Scoring Information'!A19</f>
        <v xml:space="preserve"> </v>
      </c>
      <c r="B21" s="46" t="str">
        <f>'Proposal Scoring Information'!B19</f>
        <v xml:space="preserve"> </v>
      </c>
      <c r="C21" s="47"/>
    </row>
    <row r="22" spans="1:3" x14ac:dyDescent="0.2">
      <c r="A22" s="235">
        <f>'Proposal Scoring Information'!A20</f>
        <v>4</v>
      </c>
      <c r="B22" s="43" t="str">
        <f>'Proposal Scoring Information'!B20</f>
        <v xml:space="preserve">Financial Information Checklist </v>
      </c>
      <c r="C22" s="47"/>
    </row>
    <row r="23" spans="1:3" x14ac:dyDescent="0.2">
      <c r="A23" s="236"/>
      <c r="B23" s="51" t="str">
        <f>'Proposal Scoring Information'!B21</f>
        <v xml:space="preserve">Brief description of company's financial position and capability. </v>
      </c>
      <c r="C23" s="47"/>
    </row>
    <row r="24" spans="1:3" x14ac:dyDescent="0.2">
      <c r="A24" s="177"/>
      <c r="B24" s="51" t="str">
        <f>'Proposal Scoring Information'!B22</f>
        <v xml:space="preserve">  Latest 10-k/Annual Report plus any 10-Qs/quarterly report issued subsequently</v>
      </c>
      <c r="C24" s="47"/>
    </row>
    <row r="25" spans="1:3" x14ac:dyDescent="0.2">
      <c r="A25" s="177"/>
      <c r="B25" s="51" t="str">
        <f>'Proposal Scoring Information'!B23</f>
        <v xml:space="preserve">  Financial Ratio</v>
      </c>
      <c r="C25" s="47"/>
    </row>
    <row r="26" spans="1:3" x14ac:dyDescent="0.2">
      <c r="A26" s="42"/>
      <c r="B26" s="43"/>
      <c r="C26" s="47"/>
    </row>
    <row r="27" spans="1:3" x14ac:dyDescent="0.2">
      <c r="A27" s="235">
        <f>'Proposal Scoring Information'!A25</f>
        <v>5</v>
      </c>
      <c r="B27" s="50" t="str">
        <f>'Proposal Scoring Information'!B25</f>
        <v>Insurance Policy</v>
      </c>
      <c r="C27" s="47"/>
    </row>
    <row r="28" spans="1:3" ht="25.5" x14ac:dyDescent="0.2">
      <c r="A28" s="236"/>
      <c r="B28" s="51" t="str">
        <f>'Proposal Scoring Information'!B26</f>
        <v xml:space="preserve">Provide a copy of your Insurance Policy for GPA's review, and proof of compliance with OPA 90 Insurance Requirements. </v>
      </c>
      <c r="C28" s="47"/>
    </row>
    <row r="29" spans="1:3" x14ac:dyDescent="0.2">
      <c r="A29" s="42"/>
      <c r="B29" s="50"/>
      <c r="C29" s="47"/>
    </row>
    <row r="30" spans="1:3" x14ac:dyDescent="0.2">
      <c r="A30" s="235">
        <f>'Proposal Scoring Information'!A28</f>
        <v>6</v>
      </c>
      <c r="B30" s="50" t="str">
        <f>'Proposal Scoring Information'!B28</f>
        <v>Local, Federal and Regulatory Compliance</v>
      </c>
      <c r="C30" s="47"/>
    </row>
    <row r="31" spans="1:3" ht="25.5" x14ac:dyDescent="0.2">
      <c r="A31" s="236"/>
      <c r="B31" s="46" t="s">
        <v>78</v>
      </c>
      <c r="C31" s="47"/>
    </row>
    <row r="32" spans="1:3" x14ac:dyDescent="0.2">
      <c r="A32" s="48"/>
      <c r="B32" s="51"/>
      <c r="C32" s="47"/>
    </row>
    <row r="33" spans="1:3" x14ac:dyDescent="0.2">
      <c r="A33" s="240">
        <f>'Proposal Scoring Information'!A31</f>
        <v>7</v>
      </c>
      <c r="B33" s="43" t="str">
        <f>'Proposal Scoring Information'!B31</f>
        <v>Client References</v>
      </c>
      <c r="C33" s="47"/>
    </row>
    <row r="34" spans="1:3" ht="38.25" x14ac:dyDescent="0.2">
      <c r="A34" s="241"/>
      <c r="B34" s="51" t="str">
        <f>'Proposal Scoring Information'!B32</f>
        <v xml:space="preserve">At least three (3) client references for similar or larger contracts shall be submitted by the BIDDERs  (include the Client Name, Position, Company and copies of contracts with the BIDDERs or AFFILIATES).  </v>
      </c>
      <c r="C34" s="47"/>
    </row>
    <row r="35" spans="1:3" ht="25.5" x14ac:dyDescent="0.2">
      <c r="A35" s="242"/>
      <c r="B35" s="51" t="str">
        <f>'Proposal Scoring Information'!B33</f>
        <v xml:space="preserve">At least three (3) client reference letters describing relationship with Bidder, and Bidder's contract performance. </v>
      </c>
      <c r="C35" s="47"/>
    </row>
    <row r="36" spans="1:3" x14ac:dyDescent="0.2">
      <c r="A36" s="42"/>
      <c r="B36" s="50"/>
      <c r="C36" s="47"/>
    </row>
    <row r="37" spans="1:3" x14ac:dyDescent="0.2">
      <c r="A37" s="235">
        <f>'Proposal Scoring Information'!A35</f>
        <v>8</v>
      </c>
      <c r="B37" s="50" t="str">
        <f>'Proposal Scoring Information'!B35</f>
        <v>Mobilization Capability Checklist</v>
      </c>
      <c r="C37" s="47"/>
    </row>
    <row r="38" spans="1:3" ht="13.5" thickBot="1" x14ac:dyDescent="0.25">
      <c r="A38" s="237"/>
      <c r="B38" s="51" t="str">
        <f>'Proposal Scoring Information'!B36</f>
        <v>Proof Of Capability To Mobilize Full Support Services No Later Than 30 days after contract signing</v>
      </c>
      <c r="C38" s="47"/>
    </row>
    <row r="39" spans="1:3" ht="13.5" thickTop="1" x14ac:dyDescent="0.2">
      <c r="A39" s="52"/>
      <c r="B39" s="53"/>
      <c r="C39" s="54"/>
    </row>
    <row r="40" spans="1:3" x14ac:dyDescent="0.2">
      <c r="A40" s="55"/>
      <c r="B40" s="56"/>
      <c r="C40" s="57"/>
    </row>
    <row r="41" spans="1:3" x14ac:dyDescent="0.2">
      <c r="A41" s="55"/>
      <c r="B41" s="56"/>
      <c r="C41" s="57"/>
    </row>
    <row r="42" spans="1:3" x14ac:dyDescent="0.2">
      <c r="A42" s="55"/>
      <c r="B42" s="56"/>
      <c r="C42" s="57"/>
    </row>
    <row r="43" spans="1:3" x14ac:dyDescent="0.2">
      <c r="A43" s="55"/>
      <c r="B43" s="56"/>
      <c r="C43" s="57"/>
    </row>
    <row r="44" spans="1:3" x14ac:dyDescent="0.2">
      <c r="A44" s="55"/>
      <c r="B44" s="56"/>
      <c r="C44" s="57"/>
    </row>
    <row r="45" spans="1:3" x14ac:dyDescent="0.2">
      <c r="A45" s="55"/>
      <c r="B45" s="56"/>
      <c r="C45" s="57"/>
    </row>
    <row r="46" spans="1:3" x14ac:dyDescent="0.2">
      <c r="A46" s="55"/>
      <c r="B46" s="56"/>
      <c r="C46" s="57"/>
    </row>
    <row r="47" spans="1:3" x14ac:dyDescent="0.2">
      <c r="A47" s="55"/>
      <c r="B47" s="56"/>
      <c r="C47" s="57"/>
    </row>
    <row r="48" spans="1:3" x14ac:dyDescent="0.2">
      <c r="A48" s="55"/>
      <c r="B48" s="56"/>
      <c r="C48" s="57"/>
    </row>
    <row r="49" spans="1:3" x14ac:dyDescent="0.2">
      <c r="A49" s="55"/>
      <c r="B49" s="56"/>
      <c r="C49" s="57"/>
    </row>
    <row r="50" spans="1:3" x14ac:dyDescent="0.2">
      <c r="A50" s="55"/>
      <c r="B50" s="56"/>
      <c r="C50" s="57"/>
    </row>
    <row r="51" spans="1:3" x14ac:dyDescent="0.2">
      <c r="A51" s="55"/>
      <c r="B51" s="56"/>
      <c r="C51" s="57"/>
    </row>
    <row r="52" spans="1:3" x14ac:dyDescent="0.2">
      <c r="A52" s="55"/>
      <c r="B52" s="56"/>
      <c r="C52" s="57"/>
    </row>
    <row r="53" spans="1:3" x14ac:dyDescent="0.2">
      <c r="A53" s="55"/>
      <c r="B53" s="56"/>
      <c r="C53" s="57"/>
    </row>
    <row r="54" spans="1:3" x14ac:dyDescent="0.2">
      <c r="A54" s="55"/>
      <c r="B54" s="56"/>
      <c r="C54" s="57"/>
    </row>
    <row r="55" spans="1:3" x14ac:dyDescent="0.2">
      <c r="A55" s="55"/>
      <c r="B55" s="59"/>
      <c r="C55" s="60"/>
    </row>
    <row r="56" spans="1:3" x14ac:dyDescent="0.2">
      <c r="A56" s="55"/>
      <c r="B56" s="59"/>
      <c r="C56" s="60"/>
    </row>
    <row r="57" spans="1:3" x14ac:dyDescent="0.2">
      <c r="A57" s="55"/>
      <c r="B57" s="59"/>
      <c r="C57" s="60"/>
    </row>
    <row r="58" spans="1:3" x14ac:dyDescent="0.2">
      <c r="A58" s="55"/>
      <c r="B58" s="59"/>
      <c r="C58" s="60"/>
    </row>
    <row r="59" spans="1:3" x14ac:dyDescent="0.2">
      <c r="A59" s="55"/>
      <c r="B59" s="59"/>
      <c r="C59" s="60"/>
    </row>
    <row r="60" spans="1:3" x14ac:dyDescent="0.2">
      <c r="A60" s="55"/>
      <c r="B60" s="59"/>
      <c r="C60" s="60"/>
    </row>
    <row r="61" spans="1:3" x14ac:dyDescent="0.2">
      <c r="A61" s="55"/>
      <c r="B61" s="59"/>
      <c r="C61" s="60"/>
    </row>
    <row r="62" spans="1:3" x14ac:dyDescent="0.2">
      <c r="A62" s="55"/>
      <c r="B62" s="59"/>
      <c r="C62" s="60"/>
    </row>
    <row r="63" spans="1:3" x14ac:dyDescent="0.2">
      <c r="A63" s="55"/>
      <c r="B63" s="59"/>
      <c r="C63" s="60"/>
    </row>
    <row r="64" spans="1:3" x14ac:dyDescent="0.2">
      <c r="A64" s="55"/>
      <c r="B64" s="59"/>
      <c r="C64" s="60"/>
    </row>
  </sheetData>
  <mergeCells count="10">
    <mergeCell ref="A1:C1"/>
    <mergeCell ref="A7:A12"/>
    <mergeCell ref="A14:A15"/>
    <mergeCell ref="A33:A35"/>
    <mergeCell ref="A37:A38"/>
    <mergeCell ref="B3:C3"/>
    <mergeCell ref="A19:A20"/>
    <mergeCell ref="A22:A23"/>
    <mergeCell ref="A27:A28"/>
    <mergeCell ref="A30:A31"/>
  </mergeCells>
  <phoneticPr fontId="29" type="noConversion"/>
  <printOptions horizontalCentered="1"/>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RowHeight="12.75" x14ac:dyDescent="0.2"/>
  <cols>
    <col min="1" max="1" width="9.140625" style="2"/>
    <col min="2" max="2" width="63.28515625" style="2" customWidth="1"/>
    <col min="3" max="3" width="50.140625" style="2" customWidth="1"/>
    <col min="4" max="16384" width="9.140625" style="2"/>
  </cols>
  <sheetData>
    <row r="1" spans="1:7" ht="20.25" thickTop="1" thickBot="1" x14ac:dyDescent="0.25">
      <c r="A1" s="233" t="s">
        <v>27</v>
      </c>
      <c r="B1" s="233"/>
      <c r="C1" s="233"/>
      <c r="D1" s="103"/>
      <c r="E1" s="103"/>
      <c r="F1" s="103"/>
      <c r="G1" s="103"/>
    </row>
    <row r="2" spans="1:7" ht="13.5" thickTop="1" x14ac:dyDescent="0.2">
      <c r="D2" s="104"/>
      <c r="E2" s="104"/>
      <c r="F2" s="104"/>
      <c r="G2" s="104"/>
    </row>
    <row r="3" spans="1:7" s="108" customFormat="1" ht="18.75" x14ac:dyDescent="0.25">
      <c r="A3" s="105"/>
      <c r="B3" s="106" t="str">
        <f>B60</f>
        <v>PMC Qualifications Checklist Score:</v>
      </c>
      <c r="C3" s="107">
        <f>C60</f>
        <v>90</v>
      </c>
    </row>
    <row r="4" spans="1:7" s="108" customFormat="1" ht="15.75" x14ac:dyDescent="0.25">
      <c r="A4" s="104"/>
      <c r="B4" s="109"/>
      <c r="C4" s="110"/>
    </row>
    <row r="5" spans="1:7" ht="25.5" x14ac:dyDescent="0.2">
      <c r="A5" s="58" t="str">
        <f>'[1]Part 1- Qual Support References'!A5</f>
        <v>Item</v>
      </c>
      <c r="B5" s="111" t="str">
        <f>'[1]Part 1- Qual Support References'!B5</f>
        <v>PMC Checklist Items</v>
      </c>
      <c r="C5" s="112" t="str">
        <f>'[1]Part 1- Qual Support References'!C5</f>
        <v>Task 0: Replace this Text with Bidder's Name. -- Supporting Information Referenced in Proposal.</v>
      </c>
    </row>
    <row r="6" spans="1:7" x14ac:dyDescent="0.2">
      <c r="A6" s="39" t="str">
        <f>'[1]Part 1- Qual Support References'!A6</f>
        <v xml:space="preserve"> </v>
      </c>
      <c r="B6" s="113" t="str">
        <f>'[1]Part 1- Qual Support References'!B6</f>
        <v xml:space="preserve"> </v>
      </c>
      <c r="C6" s="114"/>
    </row>
    <row r="7" spans="1:7" x14ac:dyDescent="0.2">
      <c r="A7" s="235">
        <f>'[1]Part 1- Qual Support References'!A7</f>
        <v>1</v>
      </c>
      <c r="B7" s="115" t="str">
        <f>'[1]Part 1- Qual Support References'!B7</f>
        <v xml:space="preserve">Fuel Storage Facility Management </v>
      </c>
      <c r="C7" s="116">
        <f>SUM(C8:C9)</f>
        <v>9</v>
      </c>
    </row>
    <row r="8" spans="1:7" ht="30.75" customHeight="1" x14ac:dyDescent="0.2">
      <c r="A8" s="236"/>
      <c r="B8" s="117" t="str">
        <f>'[1]Part 1- Qual Support References'!B8</f>
        <v xml:space="preserve">Supporting Information Showing Successful Experience With Management of Fuel Storage Facilities </v>
      </c>
      <c r="C8" s="118">
        <f>IF(LEN('[1]Part 1- Qual Support References'!C8)&gt;=3,'[1]Proposal Scoring Information'!K6,0)</f>
        <v>5</v>
      </c>
    </row>
    <row r="9" spans="1:7" x14ac:dyDescent="0.2">
      <c r="A9" s="237"/>
      <c r="B9" s="117" t="str">
        <f>'[1]Part 1- Qual Support References'!B9</f>
        <v>Categorization Of Proposed PMC Personnel By Specific Area Of Expertise</v>
      </c>
      <c r="C9" s="118">
        <f>IF(LEN('[1]Part 1- Qual Support References'!C9)&gt;=3,'[1]Proposal Scoring Information'!K7,0)</f>
        <v>4</v>
      </c>
    </row>
    <row r="10" spans="1:7" x14ac:dyDescent="0.2">
      <c r="A10" s="49" t="str">
        <f>'[1]Part 1- Qual Support References'!A10</f>
        <v xml:space="preserve"> </v>
      </c>
      <c r="B10" s="117" t="str">
        <f>'[1]Part 1- Qual Support References'!B10</f>
        <v xml:space="preserve"> </v>
      </c>
      <c r="C10" s="118" t="s">
        <v>14</v>
      </c>
    </row>
    <row r="11" spans="1:7" x14ac:dyDescent="0.2">
      <c r="A11" s="235">
        <f>'[1]Part 1- Qual Support References'!A11</f>
        <v>2</v>
      </c>
      <c r="B11" s="115" t="str">
        <f>'[1]Part 1- Qual Support References'!B11</f>
        <v>Fuel Storage Facility Operations and Maintenance</v>
      </c>
      <c r="C11" s="116">
        <f>SUM(C12:C13)</f>
        <v>10</v>
      </c>
    </row>
    <row r="12" spans="1:7" ht="25.5" x14ac:dyDescent="0.2">
      <c r="A12" s="236"/>
      <c r="B12" s="117" t="str">
        <f>'[1]Part 1- Qual Support References'!B12</f>
        <v xml:space="preserve">Supporting Information Showing Successful Experience with Operations &amp; Maintenance of Fuel Storage Facilities (within last five years). </v>
      </c>
      <c r="C12" s="118">
        <f>IF(LEN('[1]Part 1- Qual Support References'!C12)&gt;=3,'[1]Proposal Scoring Information'!K10,0)</f>
        <v>5</v>
      </c>
    </row>
    <row r="13" spans="1:7" ht="51" x14ac:dyDescent="0.2">
      <c r="A13" s="237"/>
      <c r="B13" s="117"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18">
        <f>IF(LEN('[1]Part 1- Qual Support References'!C13)&gt;=3,'[1]Proposal Scoring Information'!K11,0)</f>
        <v>5</v>
      </c>
    </row>
    <row r="14" spans="1:7" x14ac:dyDescent="0.2">
      <c r="A14" s="49" t="str">
        <f>'[1]Part 1- Qual Support References'!A14</f>
        <v xml:space="preserve"> </v>
      </c>
      <c r="B14" s="117" t="str">
        <f>'[1]Part 1- Qual Support References'!B14</f>
        <v xml:space="preserve"> </v>
      </c>
      <c r="C14" s="118"/>
    </row>
    <row r="15" spans="1:7" x14ac:dyDescent="0.2">
      <c r="A15" s="235">
        <f>'[1]Part 1- Qual Support References'!A15</f>
        <v>3</v>
      </c>
      <c r="B15" s="115" t="str">
        <f>'[1]Part 1- Qual Support References'!B15</f>
        <v>Root-Cause Failure Analysis Experience Checklist</v>
      </c>
      <c r="C15" s="116">
        <f>SUM(C16:C17)</f>
        <v>8</v>
      </c>
    </row>
    <row r="16" spans="1:7" ht="25.5" x14ac:dyDescent="0.2">
      <c r="A16" s="236"/>
      <c r="B16" s="117" t="str">
        <f>'[1]Part 1- Qual Support References'!B16</f>
        <v>Supporting Information Showing Successful Experience with Fuel Storage Facility Failure Modes and Effects Analysis (within last five years).</v>
      </c>
      <c r="C16" s="118">
        <f>IF(LEN('[1]Part 1- Qual Support References'!C16)&gt;=3,'[1]Proposal Scoring Information'!K14,0)</f>
        <v>4</v>
      </c>
    </row>
    <row r="17" spans="1:3" ht="18" customHeight="1" x14ac:dyDescent="0.2">
      <c r="A17" s="237"/>
      <c r="B17" s="117" t="str">
        <f>'[1]Part 1- Qual Support References'!B17</f>
        <v>Brief Description Of Successful Implementation Of Remedies.</v>
      </c>
      <c r="C17" s="118">
        <f>IF(LEN('[1]Part 1- Qual Support References'!C17)&gt;=3,'[1]Proposal Scoring Information'!K15,0)</f>
        <v>4</v>
      </c>
    </row>
    <row r="18" spans="1:3" x14ac:dyDescent="0.2">
      <c r="A18" s="49"/>
      <c r="B18" s="117" t="str">
        <f>'[1]Part 1- Qual Support References'!B18</f>
        <v xml:space="preserve"> </v>
      </c>
      <c r="C18" s="118"/>
    </row>
    <row r="19" spans="1:3" x14ac:dyDescent="0.2">
      <c r="A19" s="235">
        <f>'[1]Part 1- Qual Support References'!A19</f>
        <v>4</v>
      </c>
      <c r="B19" s="115" t="str">
        <f>'[1]Part 1- Qual Support References'!B19</f>
        <v>Performance Benchmarking and Development Of Key Performance Indicators</v>
      </c>
      <c r="C19" s="116">
        <f>SUM(C20:C22)</f>
        <v>12</v>
      </c>
    </row>
    <row r="20" spans="1:3" ht="45" customHeight="1" x14ac:dyDescent="0.2">
      <c r="A20" s="236"/>
      <c r="B20" s="117" t="str">
        <f>'[1]Part 1- Qual Support References'!B20</f>
        <v xml:space="preserve">Experience with Condition Assessments such as Pipeline Integrity or Tank Integrity Assessment, Leak Detection, and others.  Include description of processes or procedures used. </v>
      </c>
      <c r="C20" s="118">
        <f>IF(LEN('[1]Part 1- Qual Support References'!C20)&gt;=3,'[1]Proposal Scoring Information'!K18,0)</f>
        <v>4</v>
      </c>
    </row>
    <row r="21" spans="1:3" ht="30.75" customHeight="1" x14ac:dyDescent="0.2">
      <c r="A21" s="236"/>
      <c r="B21" s="117" t="str">
        <f>'[1]Part 1- Qual Support References'!B21</f>
        <v>Experience With Applicable Industry Standards, such as API, ASTM, ANSI, UL.</v>
      </c>
      <c r="C21" s="118">
        <f>IF(LEN('[1]Part 1- Qual Support References'!C21)&gt;=3,'[1]Proposal Scoring Information'!K19,0)</f>
        <v>4</v>
      </c>
    </row>
    <row r="22" spans="1:3" ht="25.5" x14ac:dyDescent="0.2">
      <c r="A22" s="237"/>
      <c r="B22" s="117" t="str">
        <f>'[1]Part 1- Qual Support References'!B22</f>
        <v>Experience with Fuel Supply, including supporting information showing assurance of timely and accurate fuel delivery and inventory.</v>
      </c>
      <c r="C22" s="118">
        <f>IF(LEN('[1]Part 1- Qual Support References'!C22)&gt;=3,'[1]Proposal Scoring Information'!K20,0)</f>
        <v>4</v>
      </c>
    </row>
    <row r="23" spans="1:3" x14ac:dyDescent="0.2">
      <c r="A23" s="119"/>
      <c r="B23" s="117" t="str">
        <f>'[1]Part 1- Qual Support References'!B23</f>
        <v xml:space="preserve"> </v>
      </c>
      <c r="C23" s="118"/>
    </row>
    <row r="24" spans="1:3" x14ac:dyDescent="0.2">
      <c r="A24" s="244">
        <f>'[1]Part 1- Qual Support References'!A24</f>
        <v>5</v>
      </c>
      <c r="B24" s="115" t="str">
        <f>'[1]Part 1- Qual Support References'!B24</f>
        <v xml:space="preserve">Use of a Maintenance Management System </v>
      </c>
      <c r="C24" s="116">
        <f>SUM(C25:C27)</f>
        <v>5</v>
      </c>
    </row>
    <row r="25" spans="1:3" ht="32.25" customHeight="1" x14ac:dyDescent="0.2">
      <c r="A25" s="244"/>
      <c r="B25" s="117" t="str">
        <f>'[1]Part 1- Qual Support References'!B25</f>
        <v>Description of Proposed Maintenance Management System for GPA's Fuel Bulk Storage Facility.</v>
      </c>
      <c r="C25" s="118">
        <f>IF(LEN('[1]Part 1- Qual Support References'!C25)&gt;=3,'[1]Proposal Scoring Information'!K23,0)</f>
        <v>2</v>
      </c>
    </row>
    <row r="26" spans="1:3" ht="30" customHeight="1" x14ac:dyDescent="0.2">
      <c r="A26" s="244"/>
      <c r="B26" s="117" t="str">
        <f>'[1]Part 1- Qual Support References'!B26</f>
        <v xml:space="preserve">Description of Proposed Preventive Maintenance Schedule for GPA's Fuel Bulk Storage Equipment and Accessories. </v>
      </c>
      <c r="C26" s="118">
        <f>IF(LEN('[1]Part 1- Qual Support References'!C26)&gt;=3,'[1]Proposal Scoring Information'!K24,0)</f>
        <v>3</v>
      </c>
    </row>
    <row r="27" spans="1:3" x14ac:dyDescent="0.2">
      <c r="A27" s="120"/>
      <c r="B27" s="117"/>
      <c r="C27" s="118"/>
    </row>
    <row r="28" spans="1:3" x14ac:dyDescent="0.2">
      <c r="A28" s="244">
        <v>6</v>
      </c>
      <c r="B28" s="115" t="str">
        <f>'[1]Part 1- Qual Support References'!B28</f>
        <v>Environmental Compliance Review, Monitoring and Requirements Experience</v>
      </c>
      <c r="C28" s="116">
        <f>SUM(C29:C31)</f>
        <v>9</v>
      </c>
    </row>
    <row r="29" spans="1:3" ht="25.5" x14ac:dyDescent="0.2">
      <c r="A29" s="244"/>
      <c r="B29" s="117" t="str">
        <f>'[1]Part 1- Qual Support References'!B29</f>
        <v>Experience with applicable Environmental Regulations and Reporting for Fuel Bulk Storage Facility (BMP, NPDES, SPCC, PSD permits, etc.).</v>
      </c>
      <c r="C29" s="118">
        <f>IF(LEN('[1]Part 1- Qual Support References'!C29)&gt;=3,'[1]Proposal Scoring Information'!K27,0)</f>
        <v>4</v>
      </c>
    </row>
    <row r="30" spans="1:3" ht="19.5" customHeight="1" x14ac:dyDescent="0.2">
      <c r="A30" s="244"/>
      <c r="B30" s="117" t="str">
        <f>'[1]Part 1- Qual Support References'!B30</f>
        <v>Experience with and/or readiness for responding to Oil Spills .</v>
      </c>
      <c r="C30" s="118">
        <f>IF(LEN('[1]Part 1- Qual Support References'!C30)&gt;=3,'[1]Proposal Scoring Information'!K28,0)</f>
        <v>5</v>
      </c>
    </row>
    <row r="31" spans="1:3" x14ac:dyDescent="0.2">
      <c r="A31" s="49"/>
      <c r="B31" s="117"/>
      <c r="C31" s="118"/>
    </row>
    <row r="32" spans="1:3" x14ac:dyDescent="0.2">
      <c r="A32" s="235">
        <f>'[1]Part 1- Qual Support References'!A32</f>
        <v>7</v>
      </c>
      <c r="B32" s="115" t="str">
        <f>'[1]Part 1- Qual Support References'!B32</f>
        <v xml:space="preserve">Financial Information Checklist </v>
      </c>
      <c r="C32" s="116">
        <f>SUM(C34:C36)</f>
        <v>6</v>
      </c>
    </row>
    <row r="33" spans="1:3" x14ac:dyDescent="0.2">
      <c r="A33" s="236"/>
      <c r="B33" s="117" t="str">
        <f>'[1]Part 1- Qual Support References'!B33</f>
        <v>Three-Year Historical and Two-Year Projections:</v>
      </c>
    </row>
    <row r="34" spans="1:3" x14ac:dyDescent="0.2">
      <c r="A34" s="236"/>
      <c r="B34" s="117" t="str">
        <f>'[1]Part 1- Qual Support References'!B34</f>
        <v>Balance Sheet (Audited)</v>
      </c>
      <c r="C34" s="118">
        <f>IF(LEN('[1]Part 1- Qual Support References'!C34)&gt;=3,'[1]Proposal Scoring Information'!K32,0)</f>
        <v>2</v>
      </c>
    </row>
    <row r="35" spans="1:3" x14ac:dyDescent="0.2">
      <c r="A35" s="236"/>
      <c r="B35" s="117" t="str">
        <f>'[1]Part 1- Qual Support References'!B35</f>
        <v>Income Statement (Audited)</v>
      </c>
      <c r="C35" s="118">
        <f>IF(LEN('[1]Part 1- Qual Support References'!C35)&gt;=3,'[1]Proposal Scoring Information'!K33,0)</f>
        <v>2</v>
      </c>
    </row>
    <row r="36" spans="1:3" x14ac:dyDescent="0.2">
      <c r="A36" s="236"/>
      <c r="B36" s="117" t="str">
        <f>'[1]Part 1- Qual Support References'!B36</f>
        <v xml:space="preserve">Financial Ratios </v>
      </c>
      <c r="C36" s="118">
        <f>IF(LEN('[1]Part 1- Qual Support References'!C36)&gt;=3,'[1]Proposal Scoring Information'!K34,0)</f>
        <v>2</v>
      </c>
    </row>
    <row r="37" spans="1:3" x14ac:dyDescent="0.2">
      <c r="A37" s="49"/>
      <c r="B37" s="117"/>
      <c r="C37" s="118"/>
    </row>
    <row r="38" spans="1:3" x14ac:dyDescent="0.2">
      <c r="A38" s="236">
        <v>8</v>
      </c>
      <c r="B38" s="115" t="str">
        <f>'[1]Part 1- Qual Support References'!B38</f>
        <v xml:space="preserve">Insurance Policy </v>
      </c>
      <c r="C38" s="116">
        <f>C39</f>
        <v>4</v>
      </c>
    </row>
    <row r="39" spans="1:3" x14ac:dyDescent="0.2">
      <c r="A39" s="237"/>
      <c r="B39" s="117" t="str">
        <f>'[1]Part 1- Qual Support References'!B39</f>
        <v xml:space="preserve">Provide a copy of your Insurance Policy for GPA's review. </v>
      </c>
      <c r="C39" s="118">
        <f>IF(LEN('[1]Part 1- Qual Support References'!C39)&gt;=3,'[1]Proposal Scoring Information'!K37,0)</f>
        <v>4</v>
      </c>
    </row>
    <row r="40" spans="1:3" x14ac:dyDescent="0.2">
      <c r="A40" s="119"/>
      <c r="B40" s="117"/>
      <c r="C40" s="118"/>
    </row>
    <row r="41" spans="1:3" x14ac:dyDescent="0.2">
      <c r="A41" s="244">
        <v>9</v>
      </c>
      <c r="B41" s="115" t="str">
        <f>'[1]Part 1- Qual Support References'!B41</f>
        <v xml:space="preserve">Organizational Chart </v>
      </c>
      <c r="C41" s="116">
        <f>SUM(C42:C44)</f>
        <v>5</v>
      </c>
    </row>
    <row r="42" spans="1:3" ht="38.25" x14ac:dyDescent="0.2">
      <c r="A42" s="244"/>
      <c r="B42" s="117" t="str">
        <f>'[1]Part 1- Qual Support References'!B42</f>
        <v xml:space="preserve">Provide Proposed Organizational Chart for the management, operations and maintenance of GPA's Fuel Bulk Storage Facility.  Include position title, description of functions and duties, and qualifications. </v>
      </c>
      <c r="C42" s="118">
        <f>IF(LEN('[1]Part 1- Qual Support References'!C42)&gt;=3,'[1]Proposal Scoring Information'!K40,0)</f>
        <v>3</v>
      </c>
    </row>
    <row r="43" spans="1:3" x14ac:dyDescent="0.2">
      <c r="A43" s="244"/>
      <c r="B43" s="117" t="str">
        <f>'[1]Part 1- Qual Support References'!B43</f>
        <v xml:space="preserve">Describe how facility staffing shall be optimized based on proposed chart. </v>
      </c>
      <c r="C43" s="118">
        <f>IF(LEN('[1]Part 1- Qual Support References'!C43)&gt;=3,'[1]Proposal Scoring Information'!K41,0)</f>
        <v>2</v>
      </c>
    </row>
    <row r="44" spans="1:3" x14ac:dyDescent="0.2">
      <c r="A44" s="49"/>
      <c r="B44" s="117"/>
      <c r="C44" s="118"/>
    </row>
    <row r="45" spans="1:3" x14ac:dyDescent="0.2">
      <c r="A45" s="235">
        <v>10</v>
      </c>
      <c r="B45" s="115" t="str">
        <f>'[1]Part 1- Qual Support References'!B45</f>
        <v>Mobilization Capability Checklist</v>
      </c>
      <c r="C45" s="116">
        <f>C46</f>
        <v>2</v>
      </c>
    </row>
    <row r="46" spans="1:3" ht="25.5" x14ac:dyDescent="0.2">
      <c r="A46" s="236"/>
      <c r="B46" s="117" t="str">
        <f>'[1]Part 1- Qual Support References'!B46</f>
        <v>Proof Of Capability To Mobilize Full Support Services No Later Than 30 days after contract signing.</v>
      </c>
      <c r="C46" s="118">
        <f>IF(LEN('[1]Part 1- Qual Support References'!C46)&gt;=3,'[1]Proposal Scoring Information'!K44,0)</f>
        <v>2</v>
      </c>
    </row>
    <row r="47" spans="1:3" x14ac:dyDescent="0.2">
      <c r="A47" s="49"/>
      <c r="B47" s="117"/>
      <c r="C47" s="118"/>
    </row>
    <row r="48" spans="1:3" x14ac:dyDescent="0.2">
      <c r="A48" s="236">
        <v>11</v>
      </c>
      <c r="B48" s="115" t="str">
        <f>'[1]Part 1- Qual Support References'!B48</f>
        <v>Proponent Detailed Questions</v>
      </c>
      <c r="C48" s="116">
        <f>SUM(C50,C52,C54,C56,C58)</f>
        <v>20</v>
      </c>
    </row>
    <row r="49" spans="1:3" x14ac:dyDescent="0.2">
      <c r="A49" s="236"/>
      <c r="B49" s="117"/>
      <c r="C49" s="118"/>
    </row>
    <row r="50" spans="1:3" ht="38.25" x14ac:dyDescent="0.2">
      <c r="A50" s="236"/>
      <c r="B50" s="117" t="str">
        <f>'[1]Part 1- Qual Support References'!B50</f>
        <v xml:space="preserve">Are you willing to work with GPA in meeting its Loss Percentage Target of 0.25%? If yes, please describe how you would be able to assist GPA in this process. </v>
      </c>
      <c r="C50" s="118">
        <f>IF(LEN('[1]Part 1- Qual Support References'!C50)&gt;=3,'[1]Proposal Scoring Information'!K48,0)</f>
        <v>5</v>
      </c>
    </row>
    <row r="51" spans="1:3" x14ac:dyDescent="0.2">
      <c r="A51" s="236"/>
      <c r="B51" s="117"/>
      <c r="C51" s="118"/>
    </row>
    <row r="52" spans="1:3" ht="38.25" x14ac:dyDescent="0.2">
      <c r="A52" s="236"/>
      <c r="B52" s="117" t="str">
        <f>'[1]Part 1- Qual Support References'!B52</f>
        <v xml:space="preserve">Describe your approach in ensuring that the facility attains and maintains minimum losses during Fuel Delivery and Inventory Measurements (Output from Fuel Storage Facility vs. Input at Plants). </v>
      </c>
      <c r="C52" s="118">
        <f>IF(LEN('[1]Part 1- Qual Support References'!C52)&gt;=3,'[1]Proposal Scoring Information'!K50,0)</f>
        <v>5</v>
      </c>
    </row>
    <row r="53" spans="1:3" x14ac:dyDescent="0.2">
      <c r="A53" s="236"/>
      <c r="B53" s="117"/>
      <c r="C53" s="118"/>
    </row>
    <row r="54" spans="1:3" ht="25.5" x14ac:dyDescent="0.2">
      <c r="A54" s="236"/>
      <c r="B54" s="117" t="str">
        <f>'[1]Part 1- Qual Support References'!B54</f>
        <v xml:space="preserve">Describe your approach to overcoming the unique aspects of operating a facility remote from industry support vendors in this island environment. </v>
      </c>
      <c r="C54" s="118">
        <f>IF(LEN('[1]Part 1- Qual Support References'!C54)&gt;=3,'[1]Proposal Scoring Information'!K52,0)</f>
        <v>4</v>
      </c>
    </row>
    <row r="55" spans="1:3" x14ac:dyDescent="0.2">
      <c r="A55" s="236"/>
      <c r="B55" s="117"/>
      <c r="C55" s="118"/>
    </row>
    <row r="56" spans="1:3" ht="38.25" x14ac:dyDescent="0.2">
      <c r="A56" s="236"/>
      <c r="B56" s="117" t="str">
        <f>'[1]Part 1- Qual Support References'!B56</f>
        <v>Please present your willingness, capability and desire to offer optional financing of CIP's and PIP's should GPA require such.  Please specifiy limits and terms of financing available.</v>
      </c>
      <c r="C56" s="118">
        <f>IF(LEN('[1]Part 1- Qual Support References'!C56)&gt;=3,'[1]Proposal Scoring Information'!K54,0)</f>
        <v>3</v>
      </c>
    </row>
    <row r="57" spans="1:3" x14ac:dyDescent="0.2">
      <c r="A57" s="236"/>
      <c r="B57" s="117"/>
      <c r="C57" s="118"/>
    </row>
    <row r="58" spans="1:3" ht="25.5" x14ac:dyDescent="0.2">
      <c r="A58" s="236"/>
      <c r="B58" s="117" t="str">
        <f>'[1]Part 1- Qual Support References'!B58</f>
        <v xml:space="preserve">Please provide at least three references from clients within the last three years. </v>
      </c>
      <c r="C58" s="118">
        <f>IF(LEN('[1]Part 1- Qual Support References'!C58)&gt;=3,'[1]Proposal Scoring Information'!K56,0)</f>
        <v>3</v>
      </c>
    </row>
    <row r="59" spans="1:3" x14ac:dyDescent="0.2">
      <c r="A59" s="49"/>
      <c r="B59" s="117"/>
      <c r="C59" s="118"/>
    </row>
    <row r="60" spans="1:3" ht="16.5" thickBot="1" x14ac:dyDescent="0.25">
      <c r="A60" s="121"/>
      <c r="B60" s="122" t="s">
        <v>28</v>
      </c>
      <c r="C60" s="123">
        <f>SUM(C7:C59)/2</f>
        <v>90</v>
      </c>
    </row>
    <row r="61" spans="1:3" ht="13.5" thickTop="1" x14ac:dyDescent="0.2">
      <c r="A61" s="245"/>
      <c r="B61" s="124"/>
      <c r="C61" s="125"/>
    </row>
    <row r="62" spans="1:3" hidden="1" x14ac:dyDescent="0.2">
      <c r="A62" s="246"/>
      <c r="B62" s="126"/>
      <c r="C62" s="127"/>
    </row>
    <row r="63" spans="1:3" hidden="1" x14ac:dyDescent="0.2">
      <c r="A63" s="246"/>
      <c r="B63" s="126"/>
      <c r="C63" s="127"/>
    </row>
    <row r="64" spans="1:3" hidden="1" x14ac:dyDescent="0.2">
      <c r="A64" s="246"/>
      <c r="B64" s="128"/>
      <c r="C64" s="127"/>
    </row>
    <row r="65" spans="1:3" hidden="1" x14ac:dyDescent="0.2">
      <c r="A65" s="246"/>
      <c r="B65" s="126"/>
      <c r="C65" s="127"/>
    </row>
    <row r="66" spans="1:3" hidden="1" x14ac:dyDescent="0.2">
      <c r="A66" s="246"/>
      <c r="B66" s="126"/>
      <c r="C66" s="127"/>
    </row>
    <row r="67" spans="1:3" hidden="1" x14ac:dyDescent="0.2">
      <c r="A67" s="246"/>
      <c r="B67" s="128"/>
      <c r="C67" s="127"/>
    </row>
    <row r="68" spans="1:3" hidden="1" x14ac:dyDescent="0.2">
      <c r="A68" s="246"/>
      <c r="B68" s="126"/>
      <c r="C68" s="127"/>
    </row>
    <row r="69" spans="1:3" x14ac:dyDescent="0.2">
      <c r="A69" s="246"/>
      <c r="B69" s="126"/>
      <c r="C69" s="127"/>
    </row>
    <row r="70" spans="1:3" ht="13.5" thickBot="1" x14ac:dyDescent="0.25">
      <c r="A70" s="129"/>
      <c r="B70" s="128"/>
      <c r="C70" s="127"/>
    </row>
    <row r="71" spans="1:3" ht="17.25" thickTop="1" thickBot="1" x14ac:dyDescent="0.25">
      <c r="A71" s="130"/>
      <c r="B71" s="131" t="str">
        <f>'[1]Part 1- Qual Support References'!B71</f>
        <v>QUALIFICATIONS FOR OPTIONAL TASKS</v>
      </c>
      <c r="C71" s="132"/>
    </row>
    <row r="72" spans="1:3" ht="13.5" thickTop="1" x14ac:dyDescent="0.2">
      <c r="A72" s="129"/>
      <c r="B72" s="126"/>
      <c r="C72" s="127"/>
    </row>
    <row r="73" spans="1:3" x14ac:dyDescent="0.2">
      <c r="A73" s="133"/>
      <c r="B73" s="134" t="str">
        <f>'[1]Part 1- Qual Support References'!B73</f>
        <v>Full Assessment and Compliance Review of Pipelines</v>
      </c>
      <c r="C73" s="135"/>
    </row>
    <row r="74" spans="1:3" ht="25.5" x14ac:dyDescent="0.2">
      <c r="A74" s="133">
        <v>1</v>
      </c>
      <c r="B74" s="136" t="str">
        <f>'[1]Part 1- Qual Support References'!B74</f>
        <v>Experience with Pipeline Assessments, including procedures and processes used, and other supporting information.</v>
      </c>
      <c r="C74" s="118">
        <f>IF(LEN('[1]Part 1- Qual Support References'!C74)&gt;=3,'[1]Proposal Scoring Information'!K72,0)</f>
        <v>8</v>
      </c>
    </row>
    <row r="75" spans="1:3" ht="25.5" x14ac:dyDescent="0.2">
      <c r="A75" s="133">
        <v>2</v>
      </c>
      <c r="B75" s="136" t="str">
        <f>'[1]Part 1- Qual Support References'!B75</f>
        <v>Experience with Pipeline Compliance, including references, processes, and other supporting information.</v>
      </c>
      <c r="C75" s="118">
        <f>IF(LEN('[1]Part 1- Qual Support References'!C75)&gt;=3,'[1]Proposal Scoring Information'!K73,0)</f>
        <v>8</v>
      </c>
    </row>
    <row r="76" spans="1:3" ht="25.5" x14ac:dyDescent="0.2">
      <c r="A76" s="133">
        <v>3</v>
      </c>
      <c r="B76" s="136" t="str">
        <f>'[1]Part 1- Qual Support References'!B76</f>
        <v>Estimated Scope and Timeline for Full Assessment and Compliance Review of Pipelines</v>
      </c>
      <c r="C76" s="118">
        <f>IF(LEN('[1]Part 1- Qual Support References'!C76)&gt;=3,'[1]Proposal Scoring Information'!K74,0)</f>
        <v>4</v>
      </c>
    </row>
    <row r="77" spans="1:3" x14ac:dyDescent="0.2">
      <c r="A77" s="129"/>
      <c r="B77" s="126"/>
      <c r="C77" s="127"/>
    </row>
    <row r="78" spans="1:3" x14ac:dyDescent="0.2">
      <c r="A78" s="129"/>
      <c r="B78" s="126"/>
      <c r="C78" s="127"/>
    </row>
    <row r="79" spans="1:3" x14ac:dyDescent="0.2">
      <c r="A79" s="129"/>
      <c r="B79" s="128"/>
      <c r="C79" s="127"/>
    </row>
    <row r="80" spans="1:3" x14ac:dyDescent="0.2">
      <c r="A80" s="129"/>
      <c r="B80" s="126"/>
      <c r="C80" s="127"/>
    </row>
    <row r="81" spans="1:3" x14ac:dyDescent="0.2">
      <c r="A81" s="129"/>
      <c r="B81" s="126"/>
      <c r="C81" s="127"/>
    </row>
  </sheetData>
  <mergeCells count="15">
    <mergeCell ref="A61:A63"/>
    <mergeCell ref="A64:A66"/>
    <mergeCell ref="A67:A69"/>
    <mergeCell ref="A28:A30"/>
    <mergeCell ref="A32:A36"/>
    <mergeCell ref="A38:A39"/>
    <mergeCell ref="A41:A43"/>
    <mergeCell ref="A45:A46"/>
    <mergeCell ref="A48:A58"/>
    <mergeCell ref="A24:A26"/>
    <mergeCell ref="A1:C1"/>
    <mergeCell ref="A7:A9"/>
    <mergeCell ref="A11:A13"/>
    <mergeCell ref="A15:A17"/>
    <mergeCell ref="A19:A22"/>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tabSelected="1" workbookViewId="0">
      <selection activeCell="B17" sqref="B17"/>
    </sheetView>
  </sheetViews>
  <sheetFormatPr defaultColWidth="13.42578125" defaultRowHeight="12.75" x14ac:dyDescent="0.2"/>
  <cols>
    <col min="1" max="1" width="5.28515625" style="2" customWidth="1"/>
    <col min="2" max="2" width="104.42578125" style="2" customWidth="1"/>
    <col min="3" max="3" width="9.5703125" style="137" customWidth="1"/>
    <col min="4" max="4" width="7.28515625" style="138" customWidth="1"/>
    <col min="5" max="5" width="9.5703125" style="138" customWidth="1"/>
    <col min="6" max="6" width="5.28515625" style="2" customWidth="1"/>
    <col min="7" max="254" width="9.140625" style="2" customWidth="1"/>
    <col min="255" max="255" width="66.85546875" style="2" customWidth="1"/>
    <col min="256" max="16384" width="13.42578125" style="2"/>
  </cols>
  <sheetData>
    <row r="1" spans="1:5" ht="20.25" thickTop="1" thickBot="1" x14ac:dyDescent="0.25">
      <c r="A1" s="233" t="s">
        <v>29</v>
      </c>
      <c r="B1" s="233"/>
      <c r="C1" s="233"/>
      <c r="D1" s="233"/>
      <c r="E1" s="233"/>
    </row>
    <row r="2" spans="1:5" ht="13.5" thickTop="1" x14ac:dyDescent="0.2"/>
    <row r="3" spans="1:5" s="108" customFormat="1" ht="18" customHeight="1" x14ac:dyDescent="0.25">
      <c r="A3" s="249" t="s">
        <v>30</v>
      </c>
      <c r="B3" s="250"/>
      <c r="C3" s="250"/>
      <c r="D3" s="250"/>
      <c r="E3" s="251"/>
    </row>
    <row r="4" spans="1:5" ht="8.1" customHeight="1" x14ac:dyDescent="0.2">
      <c r="B4" s="109"/>
      <c r="C4" s="110"/>
      <c r="D4" s="144"/>
      <c r="E4" s="55"/>
    </row>
    <row r="5" spans="1:5" ht="18" customHeight="1" x14ac:dyDescent="0.2">
      <c r="A5" s="139"/>
      <c r="B5" s="247" t="str">
        <f>CONCATENATE("Part 2- Qualifications Evaluation Scoresheet For ", '[1]Proposal Instructions'!A5)</f>
        <v>Part 2- Qualifications Evaluation Scoresheet For Task 0: Replace this Text with Bidder's Name.</v>
      </c>
      <c r="C5" s="247"/>
      <c r="D5" s="247"/>
      <c r="E5" s="248"/>
    </row>
    <row r="6" spans="1:5" ht="8.1" customHeight="1" thickBot="1" x14ac:dyDescent="0.25"/>
    <row r="7" spans="1:5" ht="44.25" customHeight="1" thickTop="1" thickBot="1" x14ac:dyDescent="0.25">
      <c r="A7" s="148"/>
      <c r="B7" s="161" t="str">
        <f>'Proposal Scoring Information'!B3</f>
        <v>Bidder Checklist Items</v>
      </c>
      <c r="C7" s="168" t="s">
        <v>9</v>
      </c>
      <c r="D7" s="149" t="s">
        <v>31</v>
      </c>
      <c r="E7" s="149" t="s">
        <v>32</v>
      </c>
    </row>
    <row r="8" spans="1:5" ht="8.1" customHeight="1" x14ac:dyDescent="0.2">
      <c r="A8" s="150" t="str">
        <f>'[1]Part 1- Qual Support References'!A6</f>
        <v xml:space="preserve"> </v>
      </c>
      <c r="B8" s="162" t="str">
        <f>'[1]Part 1- Qual Support References'!B6</f>
        <v xml:space="preserve"> </v>
      </c>
      <c r="C8" s="169"/>
      <c r="D8" s="154"/>
      <c r="E8" s="154"/>
    </row>
    <row r="9" spans="1:5" ht="15" customHeight="1" x14ac:dyDescent="0.2">
      <c r="A9" s="235">
        <v>1</v>
      </c>
      <c r="B9" s="163" t="s">
        <v>46</v>
      </c>
      <c r="C9" s="170">
        <f>SUM(C10:C14)</f>
        <v>6</v>
      </c>
      <c r="D9" s="146"/>
      <c r="E9" s="146">
        <f>SUM(E10:E14)</f>
        <v>0</v>
      </c>
    </row>
    <row r="10" spans="1:5" ht="18" customHeight="1" x14ac:dyDescent="0.2">
      <c r="A10" s="236"/>
      <c r="B10" s="164" t="s">
        <v>48</v>
      </c>
      <c r="C10" s="171">
        <v>1</v>
      </c>
      <c r="D10" s="172"/>
      <c r="E10" s="145">
        <f>C10*D10</f>
        <v>0</v>
      </c>
    </row>
    <row r="11" spans="1:5" ht="18" customHeight="1" x14ac:dyDescent="0.2">
      <c r="A11" s="236"/>
      <c r="B11" s="164" t="s">
        <v>60</v>
      </c>
      <c r="C11" s="171">
        <v>1</v>
      </c>
      <c r="D11" s="172"/>
      <c r="E11" s="145">
        <f>C11*D11</f>
        <v>0</v>
      </c>
    </row>
    <row r="12" spans="1:5" ht="18" customHeight="1" x14ac:dyDescent="0.2">
      <c r="A12" s="236"/>
      <c r="B12" s="164" t="s">
        <v>49</v>
      </c>
      <c r="C12" s="171">
        <v>1</v>
      </c>
      <c r="D12" s="172"/>
      <c r="E12" s="145">
        <f>C12*D12</f>
        <v>0</v>
      </c>
    </row>
    <row r="13" spans="1:5" ht="36" customHeight="1" x14ac:dyDescent="0.2">
      <c r="A13" s="236"/>
      <c r="B13" s="164" t="s">
        <v>50</v>
      </c>
      <c r="C13" s="171">
        <v>1</v>
      </c>
      <c r="D13" s="172"/>
      <c r="E13" s="145">
        <f>C13*D13</f>
        <v>0</v>
      </c>
    </row>
    <row r="14" spans="1:5" ht="36" customHeight="1" thickBot="1" x14ac:dyDescent="0.25">
      <c r="A14" s="237"/>
      <c r="B14" s="164" t="s">
        <v>47</v>
      </c>
      <c r="C14" s="171">
        <v>2</v>
      </c>
      <c r="D14" s="172"/>
      <c r="E14" s="145">
        <f>C14*D14</f>
        <v>0</v>
      </c>
    </row>
    <row r="15" spans="1:5" ht="8.1" customHeight="1" x14ac:dyDescent="0.2">
      <c r="A15" s="150"/>
      <c r="B15" s="162"/>
      <c r="C15" s="169"/>
      <c r="D15" s="154"/>
      <c r="E15" s="154"/>
    </row>
    <row r="16" spans="1:5" ht="15" customHeight="1" x14ac:dyDescent="0.2">
      <c r="A16" s="235">
        <v>2</v>
      </c>
      <c r="B16" s="163" t="s">
        <v>51</v>
      </c>
      <c r="C16" s="170">
        <f>SUM(C17:C19)</f>
        <v>36</v>
      </c>
      <c r="D16" s="146"/>
      <c r="E16" s="146">
        <f>SUM(E17:E17)</f>
        <v>0</v>
      </c>
    </row>
    <row r="17" spans="1:5" ht="86.25" customHeight="1" x14ac:dyDescent="0.2">
      <c r="A17" s="236"/>
      <c r="B17" s="158" t="s">
        <v>83</v>
      </c>
      <c r="C17" s="171">
        <v>12</v>
      </c>
      <c r="D17" s="172"/>
      <c r="E17" s="145">
        <f>C17*D17</f>
        <v>0</v>
      </c>
    </row>
    <row r="18" spans="1:5" ht="45" x14ac:dyDescent="0.2">
      <c r="A18" s="188"/>
      <c r="B18" s="197" t="s">
        <v>82</v>
      </c>
      <c r="C18" s="171">
        <v>12</v>
      </c>
      <c r="D18" s="172"/>
      <c r="E18" s="145"/>
    </row>
    <row r="19" spans="1:5" ht="15.75" thickBot="1" x14ac:dyDescent="0.25">
      <c r="A19" s="188"/>
      <c r="B19" s="197" t="s">
        <v>79</v>
      </c>
      <c r="C19" s="171">
        <v>12</v>
      </c>
      <c r="D19" s="172"/>
      <c r="E19" s="145">
        <f>C19*D19</f>
        <v>0</v>
      </c>
    </row>
    <row r="20" spans="1:5" ht="8.1" customHeight="1" x14ac:dyDescent="0.2">
      <c r="A20" s="150"/>
      <c r="B20" s="162"/>
      <c r="C20" s="169"/>
      <c r="D20" s="154"/>
      <c r="E20" s="154"/>
    </row>
    <row r="21" spans="1:5" ht="15" customHeight="1" x14ac:dyDescent="0.2">
      <c r="A21" s="235">
        <v>3</v>
      </c>
      <c r="B21" s="163" t="s">
        <v>52</v>
      </c>
      <c r="C21" s="170">
        <f>SUM(C22:C22)</f>
        <v>10</v>
      </c>
      <c r="D21" s="146"/>
      <c r="E21" s="146">
        <f>SUM(E22:E22)</f>
        <v>0</v>
      </c>
    </row>
    <row r="22" spans="1:5" ht="45.75" thickBot="1" x14ac:dyDescent="0.25">
      <c r="A22" s="236"/>
      <c r="B22" s="190" t="s">
        <v>76</v>
      </c>
      <c r="C22" s="171">
        <v>10</v>
      </c>
      <c r="D22" s="172"/>
      <c r="E22" s="145">
        <f>C22*D22</f>
        <v>0</v>
      </c>
    </row>
    <row r="23" spans="1:5" ht="8.1" customHeight="1" x14ac:dyDescent="0.2">
      <c r="A23" s="150"/>
      <c r="B23" s="162"/>
      <c r="C23" s="169"/>
      <c r="D23" s="154"/>
      <c r="E23" s="154"/>
    </row>
    <row r="24" spans="1:5" ht="15" customHeight="1" x14ac:dyDescent="0.2">
      <c r="A24" s="235">
        <v>4</v>
      </c>
      <c r="B24" s="163" t="s">
        <v>63</v>
      </c>
      <c r="C24" s="170">
        <f>SUM(C25:C27)</f>
        <v>9</v>
      </c>
      <c r="D24" s="146"/>
      <c r="E24" s="146">
        <f>SUM(E25:E27)</f>
        <v>0</v>
      </c>
    </row>
    <row r="25" spans="1:5" ht="18" customHeight="1" x14ac:dyDescent="0.2">
      <c r="A25" s="236"/>
      <c r="B25" s="164" t="s">
        <v>53</v>
      </c>
      <c r="C25" s="171">
        <v>3</v>
      </c>
      <c r="D25" s="172"/>
      <c r="E25" s="145">
        <f>C25*D25</f>
        <v>0</v>
      </c>
    </row>
    <row r="26" spans="1:5" ht="18" customHeight="1" x14ac:dyDescent="0.2">
      <c r="A26" s="177"/>
      <c r="B26" s="184" t="s">
        <v>71</v>
      </c>
      <c r="C26" s="186">
        <v>3</v>
      </c>
      <c r="D26" s="185"/>
      <c r="E26" s="145">
        <f t="shared" ref="E26:E27" si="0">C26*D26</f>
        <v>0</v>
      </c>
    </row>
    <row r="27" spans="1:5" ht="18" customHeight="1" thickBot="1" x14ac:dyDescent="0.25">
      <c r="A27" s="177"/>
      <c r="B27" s="184" t="s">
        <v>72</v>
      </c>
      <c r="C27" s="183">
        <v>3</v>
      </c>
      <c r="D27" s="185"/>
      <c r="E27" s="145">
        <f t="shared" si="0"/>
        <v>0</v>
      </c>
    </row>
    <row r="28" spans="1:5" ht="8.1" customHeight="1" x14ac:dyDescent="0.2">
      <c r="A28" s="150"/>
      <c r="B28" s="162"/>
      <c r="C28" s="169"/>
      <c r="D28" s="154"/>
      <c r="E28" s="154"/>
    </row>
    <row r="29" spans="1:5" ht="15" customHeight="1" x14ac:dyDescent="0.2">
      <c r="A29" s="235">
        <v>5</v>
      </c>
      <c r="B29" s="166" t="s">
        <v>65</v>
      </c>
      <c r="C29" s="170">
        <f>SUM(C30:C30)</f>
        <v>9</v>
      </c>
      <c r="D29" s="146"/>
      <c r="E29" s="146">
        <f>SUM(E30)</f>
        <v>0</v>
      </c>
    </row>
    <row r="30" spans="1:5" ht="30.75" thickBot="1" x14ac:dyDescent="0.25">
      <c r="A30" s="236"/>
      <c r="B30" s="167" t="s">
        <v>66</v>
      </c>
      <c r="C30" s="171">
        <v>9</v>
      </c>
      <c r="D30" s="172"/>
      <c r="E30" s="145">
        <f>C30*D30</f>
        <v>0</v>
      </c>
    </row>
    <row r="31" spans="1:5" ht="8.1" customHeight="1" x14ac:dyDescent="0.2">
      <c r="A31" s="150"/>
      <c r="B31" s="162"/>
      <c r="C31" s="169"/>
      <c r="D31" s="154"/>
      <c r="E31" s="154"/>
    </row>
    <row r="32" spans="1:5" ht="15" customHeight="1" x14ac:dyDescent="0.2">
      <c r="A32" s="235">
        <v>6</v>
      </c>
      <c r="B32" s="163" t="s">
        <v>55</v>
      </c>
      <c r="C32" s="170">
        <f>SUM(C33:C33)</f>
        <v>10</v>
      </c>
      <c r="D32" s="173"/>
      <c r="E32" s="146">
        <f>SUM(E33:E33)</f>
        <v>0</v>
      </c>
    </row>
    <row r="33" spans="1:5" ht="50.25" customHeight="1" thickBot="1" x14ac:dyDescent="0.25">
      <c r="A33" s="236"/>
      <c r="B33" s="77" t="s">
        <v>78</v>
      </c>
      <c r="C33" s="171">
        <v>10</v>
      </c>
      <c r="D33" s="172"/>
      <c r="E33" s="145">
        <f>C33*D33</f>
        <v>0</v>
      </c>
    </row>
    <row r="34" spans="1:5" ht="8.1" customHeight="1" x14ac:dyDescent="0.2">
      <c r="A34" s="150"/>
      <c r="B34" s="162"/>
      <c r="C34" s="169"/>
      <c r="D34" s="154"/>
      <c r="E34" s="154"/>
    </row>
    <row r="35" spans="1:5" ht="15" customHeight="1" x14ac:dyDescent="0.2">
      <c r="A35" s="235">
        <v>7</v>
      </c>
      <c r="B35" s="163" t="s">
        <v>54</v>
      </c>
      <c r="C35" s="170">
        <f>SUM(C36:C37)</f>
        <v>10</v>
      </c>
      <c r="D35" s="146"/>
      <c r="E35" s="147">
        <f>SUM(E36:E37)</f>
        <v>0</v>
      </c>
    </row>
    <row r="36" spans="1:5" ht="30" x14ac:dyDescent="0.2">
      <c r="A36" s="236"/>
      <c r="B36" s="165" t="s">
        <v>64</v>
      </c>
      <c r="C36" s="171">
        <v>5</v>
      </c>
      <c r="D36" s="172"/>
      <c r="E36" s="145">
        <f>C36*D36</f>
        <v>0</v>
      </c>
    </row>
    <row r="37" spans="1:5" ht="18" customHeight="1" thickBot="1" x14ac:dyDescent="0.25">
      <c r="A37" s="237"/>
      <c r="B37" s="164" t="s">
        <v>56</v>
      </c>
      <c r="C37" s="171">
        <v>5</v>
      </c>
      <c r="D37" s="172"/>
      <c r="E37" s="145">
        <f>C37*D37</f>
        <v>0</v>
      </c>
    </row>
    <row r="38" spans="1:5" ht="8.1" customHeight="1" x14ac:dyDescent="0.2">
      <c r="A38" s="150"/>
      <c r="B38" s="162"/>
      <c r="C38" s="169"/>
      <c r="D38" s="154"/>
      <c r="E38" s="154"/>
    </row>
    <row r="39" spans="1:5" ht="15" customHeight="1" x14ac:dyDescent="0.2">
      <c r="A39" s="235">
        <v>8</v>
      </c>
      <c r="B39" s="163" t="s">
        <v>62</v>
      </c>
      <c r="C39" s="170">
        <f>SUM(C40)</f>
        <v>10</v>
      </c>
      <c r="D39" s="146"/>
      <c r="E39" s="146">
        <f>SUM(E40:E40)</f>
        <v>0</v>
      </c>
    </row>
    <row r="40" spans="1:5" ht="15.75" thickBot="1" x14ac:dyDescent="0.25">
      <c r="A40" s="237"/>
      <c r="B40" s="164" t="s">
        <v>70</v>
      </c>
      <c r="C40" s="174">
        <v>10</v>
      </c>
      <c r="D40" s="175"/>
      <c r="E40" s="145">
        <f>C40*D40</f>
        <v>0</v>
      </c>
    </row>
    <row r="41" spans="1:5" ht="8.1" customHeight="1" thickBot="1" x14ac:dyDescent="0.25">
      <c r="A41" s="150"/>
      <c r="B41" s="151"/>
      <c r="C41" s="152"/>
      <c r="D41" s="153"/>
      <c r="E41" s="154"/>
    </row>
    <row r="42" spans="1:5" ht="19.5" customHeight="1" thickTop="1" thickBot="1" x14ac:dyDescent="0.25">
      <c r="A42" s="227" t="s">
        <v>69</v>
      </c>
      <c r="B42" s="228"/>
      <c r="C42" s="228"/>
      <c r="D42" s="229"/>
      <c r="E42" s="140">
        <f>E9+E16+E21+E24+E29+E32+E35+E39</f>
        <v>0</v>
      </c>
    </row>
    <row r="43" spans="1:5" ht="14.25" hidden="1" customHeight="1" x14ac:dyDescent="0.2">
      <c r="A43" s="144"/>
      <c r="B43" s="104"/>
      <c r="C43" s="141"/>
      <c r="D43" s="109"/>
      <c r="E43" s="109"/>
    </row>
    <row r="44" spans="1:5" ht="14.25" hidden="1" customHeight="1" x14ac:dyDescent="0.2">
      <c r="A44" s="104"/>
      <c r="B44" s="104"/>
      <c r="C44" s="141"/>
      <c r="D44" s="109"/>
      <c r="E44" s="109"/>
    </row>
    <row r="45" spans="1:5" ht="14.25" hidden="1" customHeight="1" x14ac:dyDescent="0.2">
      <c r="A45" s="126"/>
      <c r="B45" s="126"/>
      <c r="C45" s="127"/>
      <c r="D45" s="127"/>
      <c r="E45" s="142"/>
    </row>
    <row r="46" spans="1:5" ht="14.25" hidden="1" customHeight="1" x14ac:dyDescent="0.2">
      <c r="A46" s="126"/>
      <c r="B46" s="126"/>
      <c r="C46" s="127"/>
      <c r="D46" s="127"/>
      <c r="E46" s="142"/>
    </row>
    <row r="47" spans="1:5" ht="38.25" hidden="1" customHeight="1" x14ac:dyDescent="0.2">
      <c r="A47" s="126"/>
      <c r="B47" s="126"/>
      <c r="C47" s="127"/>
      <c r="D47" s="127"/>
      <c r="E47" s="142"/>
    </row>
    <row r="48" spans="1:5" ht="13.5" hidden="1" customHeight="1" thickTop="1" x14ac:dyDescent="0.2">
      <c r="A48" s="56"/>
      <c r="B48" s="126"/>
      <c r="C48" s="127"/>
      <c r="D48" s="127"/>
      <c r="E48" s="142"/>
    </row>
    <row r="49" spans="1:7" ht="25.5" hidden="1" customHeight="1" thickTop="1" x14ac:dyDescent="0.2">
      <c r="A49" s="126"/>
      <c r="B49" s="126"/>
      <c r="C49" s="127"/>
      <c r="D49" s="127"/>
      <c r="E49" s="142"/>
    </row>
    <row r="50" spans="1:7" ht="13.5" hidden="1" customHeight="1" thickTop="1" x14ac:dyDescent="0.2">
      <c r="A50" s="126"/>
      <c r="B50" s="126"/>
      <c r="C50" s="127"/>
      <c r="D50" s="127"/>
      <c r="E50" s="142"/>
    </row>
    <row r="51" spans="1:7" ht="13.5" hidden="1" customHeight="1" thickTop="1" x14ac:dyDescent="0.2">
      <c r="A51" s="126"/>
      <c r="B51" s="126"/>
      <c r="C51" s="127"/>
      <c r="D51" s="127"/>
      <c r="E51" s="142"/>
    </row>
    <row r="52" spans="1:7" ht="14.25" thickTop="1" thickBot="1" x14ac:dyDescent="0.25">
      <c r="A52" s="126"/>
      <c r="B52" s="126"/>
      <c r="C52" s="127"/>
      <c r="D52" s="127"/>
      <c r="E52" s="142"/>
    </row>
    <row r="53" spans="1:7" s="108" customFormat="1" ht="52.5" customHeight="1" thickTop="1" thickBot="1" x14ac:dyDescent="0.3">
      <c r="A53" s="218" t="s">
        <v>73</v>
      </c>
      <c r="B53" s="219"/>
      <c r="C53" s="219"/>
      <c r="D53" s="220"/>
      <c r="E53" s="140"/>
    </row>
    <row r="54" spans="1:7" s="108" customFormat="1" ht="17.25" thickTop="1" thickBot="1" x14ac:dyDescent="0.3">
      <c r="A54" s="178"/>
      <c r="B54" s="178"/>
      <c r="C54" s="179"/>
      <c r="D54" s="180"/>
      <c r="E54" s="181"/>
    </row>
    <row r="55" spans="1:7" s="108" customFormat="1" ht="19.5" customHeight="1" thickTop="1" thickBot="1" x14ac:dyDescent="0.3">
      <c r="A55" s="221" t="s">
        <v>68</v>
      </c>
      <c r="B55" s="222"/>
      <c r="C55" s="222"/>
      <c r="D55" s="223"/>
      <c r="E55" s="140"/>
    </row>
    <row r="56" spans="1:7" ht="17.25" thickTop="1" thickBot="1" x14ac:dyDescent="0.25">
      <c r="E56" s="181"/>
    </row>
    <row r="57" spans="1:7" ht="19.5" customHeight="1" thickTop="1" thickBot="1" x14ac:dyDescent="0.25">
      <c r="A57" s="224" t="s">
        <v>67</v>
      </c>
      <c r="B57" s="225"/>
      <c r="C57" s="225"/>
      <c r="D57" s="226"/>
      <c r="E57" s="140">
        <f>E42*E53*E55</f>
        <v>0</v>
      </c>
    </row>
    <row r="58" spans="1:7" ht="14.25" thickTop="1" thickBot="1" x14ac:dyDescent="0.25"/>
    <row r="59" spans="1:7" s="64" customFormat="1" ht="15" x14ac:dyDescent="0.25">
      <c r="A59" s="91"/>
      <c r="B59" s="92" t="s">
        <v>17</v>
      </c>
      <c r="C59" s="93">
        <f>ROUNDUP(C61*C62,0)</f>
        <v>375</v>
      </c>
      <c r="E59" s="89"/>
      <c r="F59" s="90"/>
      <c r="G59" s="72"/>
    </row>
    <row r="60" spans="1:7" s="64" customFormat="1" ht="15" x14ac:dyDescent="0.25">
      <c r="A60" s="89"/>
      <c r="B60" s="94" t="s">
        <v>18</v>
      </c>
      <c r="C60" s="95">
        <f>ROUNDUP(C61*C63,0)</f>
        <v>400</v>
      </c>
      <c r="E60" s="89"/>
      <c r="F60" s="90"/>
      <c r="G60" s="72"/>
    </row>
    <row r="61" spans="1:7" s="64" customFormat="1" ht="15" x14ac:dyDescent="0.25">
      <c r="B61" s="96" t="s">
        <v>19</v>
      </c>
      <c r="C61" s="97">
        <f>'Proposal Scoring Information'!C59</f>
        <v>500</v>
      </c>
      <c r="E61" s="89"/>
      <c r="F61" s="90"/>
      <c r="G61" s="72"/>
    </row>
    <row r="62" spans="1:7" s="64" customFormat="1" ht="15" x14ac:dyDescent="0.25">
      <c r="B62" s="98" t="s">
        <v>20</v>
      </c>
      <c r="C62" s="99">
        <v>0.75</v>
      </c>
      <c r="E62" s="89"/>
      <c r="F62" s="90"/>
      <c r="G62" s="72"/>
    </row>
    <row r="63" spans="1:7" s="64" customFormat="1" ht="15.75" thickBot="1" x14ac:dyDescent="0.3">
      <c r="B63" s="100" t="s">
        <v>21</v>
      </c>
      <c r="C63" s="101">
        <v>0.8</v>
      </c>
      <c r="E63" s="89"/>
      <c r="F63" s="90"/>
      <c r="G63" s="72"/>
    </row>
    <row r="64" spans="1:7" s="64" customFormat="1" ht="15" x14ac:dyDescent="0.25">
      <c r="B64" s="87"/>
      <c r="C64" s="63"/>
      <c r="E64" s="89"/>
      <c r="F64" s="90"/>
      <c r="G64" s="72"/>
    </row>
    <row r="65" spans="1:7" s="64" customFormat="1" ht="15" x14ac:dyDescent="0.25">
      <c r="B65" s="87"/>
      <c r="C65" s="88"/>
      <c r="E65" s="89"/>
      <c r="F65" s="90"/>
      <c r="G65" s="72"/>
    </row>
    <row r="66" spans="1:7" s="64" customFormat="1" ht="15" x14ac:dyDescent="0.25">
      <c r="B66" s="87"/>
      <c r="C66" s="88"/>
      <c r="E66" s="89"/>
      <c r="F66" s="90"/>
      <c r="G66" s="72"/>
    </row>
    <row r="67" spans="1:7" s="64" customFormat="1" ht="15" x14ac:dyDescent="0.25">
      <c r="A67" s="64" t="s">
        <v>22</v>
      </c>
      <c r="B67" s="87"/>
      <c r="C67" s="88"/>
      <c r="E67" s="89"/>
      <c r="F67" s="90"/>
      <c r="G67" s="72"/>
    </row>
    <row r="68" spans="1:7" s="64" customFormat="1" ht="15" x14ac:dyDescent="0.25">
      <c r="B68" s="87"/>
      <c r="C68" s="88"/>
      <c r="E68" s="89"/>
      <c r="F68" s="90"/>
      <c r="G68" s="72"/>
    </row>
    <row r="69" spans="1:7" s="64" customFormat="1" ht="15" x14ac:dyDescent="0.25">
      <c r="A69" s="64" t="s">
        <v>23</v>
      </c>
      <c r="B69" s="87"/>
      <c r="C69" s="88"/>
      <c r="E69" s="89"/>
      <c r="F69" s="90"/>
      <c r="G69" s="72"/>
    </row>
    <row r="70" spans="1:7" s="64" customFormat="1" ht="15" x14ac:dyDescent="0.25">
      <c r="B70" s="87"/>
      <c r="C70" s="88"/>
      <c r="E70" s="89"/>
      <c r="F70" s="90"/>
      <c r="G70" s="72"/>
    </row>
    <row r="71" spans="1:7" s="64" customFormat="1" ht="15" x14ac:dyDescent="0.25">
      <c r="A71" s="64" t="s">
        <v>24</v>
      </c>
      <c r="B71" s="87"/>
      <c r="C71" s="88"/>
      <c r="E71" s="89"/>
      <c r="F71" s="90"/>
      <c r="G71" s="72"/>
    </row>
    <row r="72" spans="1:7" s="64" customFormat="1" ht="15" x14ac:dyDescent="0.25">
      <c r="B72" s="87"/>
      <c r="C72" s="88"/>
      <c r="E72" s="89"/>
      <c r="F72" s="90"/>
      <c r="G72" s="72"/>
    </row>
    <row r="73" spans="1:7" s="64" customFormat="1" ht="15" x14ac:dyDescent="0.25">
      <c r="A73" s="64" t="s">
        <v>25</v>
      </c>
      <c r="B73" s="87"/>
      <c r="C73" s="88"/>
      <c r="E73" s="89"/>
      <c r="F73" s="90"/>
      <c r="G73" s="72"/>
    </row>
    <row r="74" spans="1:7" s="64" customFormat="1" ht="15" x14ac:dyDescent="0.25">
      <c r="B74" s="87"/>
      <c r="C74" s="88"/>
      <c r="E74" s="89"/>
      <c r="F74" s="90"/>
      <c r="G74" s="72"/>
    </row>
    <row r="75" spans="1:7" s="64" customFormat="1" ht="15" x14ac:dyDescent="0.25">
      <c r="A75" s="64" t="s">
        <v>26</v>
      </c>
      <c r="B75" s="87"/>
      <c r="C75" s="88"/>
      <c r="E75" s="89"/>
      <c r="F75" s="90"/>
      <c r="G75" s="72"/>
    </row>
  </sheetData>
  <mergeCells count="15">
    <mergeCell ref="A57:D57"/>
    <mergeCell ref="A1:E1"/>
    <mergeCell ref="B5:E5"/>
    <mergeCell ref="A9:A14"/>
    <mergeCell ref="A53:D53"/>
    <mergeCell ref="A55:D55"/>
    <mergeCell ref="A24:A25"/>
    <mergeCell ref="A3:E3"/>
    <mergeCell ref="A42:D42"/>
    <mergeCell ref="A35:A37"/>
    <mergeCell ref="A29:A30"/>
    <mergeCell ref="A32:A33"/>
    <mergeCell ref="A39:A40"/>
    <mergeCell ref="A16:A17"/>
    <mergeCell ref="A21:A22"/>
  </mergeCells>
  <phoneticPr fontId="29" type="noConversion"/>
  <printOptions horizontalCentered="1"/>
  <pageMargins left="0.2" right="0.2" top="0.5" bottom="0.2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RowHeight="15" x14ac:dyDescent="0.25"/>
  <sheetData/>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Proposal Scoring Information</vt:lpstr>
      <vt:lpstr>Part1-Checklist Item References</vt:lpstr>
      <vt:lpstr>ChecklistItemScore</vt:lpstr>
      <vt:lpstr>Part2-QualitativeProposalScore</vt:lpstr>
      <vt:lpstr>Sheet6</vt:lpstr>
      <vt:lpstr>Sheet7</vt:lpstr>
      <vt:lpstr>'Part1-Checklist Item References'!Print_Area</vt:lpstr>
      <vt:lpstr>'Proposal Scoring 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Reena Suliana</cp:lastModifiedBy>
  <cp:lastPrinted>2017-08-20T23:43:03Z</cp:lastPrinted>
  <dcterms:created xsi:type="dcterms:W3CDTF">2013-02-08T02:46:58Z</dcterms:created>
  <dcterms:modified xsi:type="dcterms:W3CDTF">2017-12-17T21:32:39Z</dcterms:modified>
</cp:coreProperties>
</file>