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uam Power Authority (GPA), Guam\2017\Tenders\December\"/>
    </mc:Choice>
  </mc:AlternateContent>
  <bookViews>
    <workbookView xWindow="0" yWindow="0" windowWidth="19200" windowHeight="10995" activeTab="4"/>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References'!$A$1:$C$39</definedName>
    <definedName name="_xlnm.Print_Area" localSheetId="1">'Proposal Scoring Information'!$A$1:$G$73</definedName>
  </definedNames>
  <calcPr calcId="162913"/>
</workbook>
</file>

<file path=xl/calcChain.xml><?xml version="1.0" encoding="utf-8"?>
<calcChain xmlns="http://schemas.openxmlformats.org/spreadsheetml/2006/main">
  <c r="C29" i="5" l="1"/>
  <c r="C16" i="5"/>
  <c r="E19" i="5"/>
  <c r="C17" i="3"/>
  <c r="C31" i="3"/>
  <c r="C28" i="3"/>
  <c r="C25" i="3"/>
  <c r="C20" i="3"/>
  <c r="E14" i="3"/>
  <c r="E15" i="3"/>
  <c r="C12" i="3"/>
  <c r="B25" i="2" l="1"/>
  <c r="B24" i="2"/>
  <c r="C24" i="5"/>
  <c r="E27" i="5"/>
  <c r="E26" i="5"/>
  <c r="E23" i="3"/>
  <c r="E22" i="3"/>
  <c r="A18" i="2" l="1"/>
  <c r="B18" i="2"/>
  <c r="C35" i="3" l="1"/>
  <c r="C39" i="5" l="1"/>
  <c r="C35" i="5"/>
  <c r="C32" i="5"/>
  <c r="C21" i="5"/>
  <c r="C9" i="5"/>
  <c r="E30" i="5"/>
  <c r="E29" i="5" s="1"/>
  <c r="E26" i="3"/>
  <c r="E25" i="3" s="1"/>
  <c r="B7" i="5"/>
  <c r="E6" i="3"/>
  <c r="E7" i="3"/>
  <c r="E8" i="3"/>
  <c r="E9" i="3"/>
  <c r="E10" i="3"/>
  <c r="E13" i="3"/>
  <c r="E12" i="3" s="1"/>
  <c r="E18" i="3"/>
  <c r="E17" i="3" s="1"/>
  <c r="E29" i="3"/>
  <c r="E28" i="3" s="1"/>
  <c r="E32" i="3"/>
  <c r="E33" i="3"/>
  <c r="E36" i="3"/>
  <c r="E35" i="3" s="1"/>
  <c r="E37" i="5"/>
  <c r="E36" i="5"/>
  <c r="E33" i="5"/>
  <c r="E32" i="5" s="1"/>
  <c r="E25" i="5"/>
  <c r="E24" i="5" s="1"/>
  <c r="E22" i="5"/>
  <c r="E17" i="5"/>
  <c r="E14" i="5"/>
  <c r="E11" i="5"/>
  <c r="E12" i="5"/>
  <c r="E13" i="5"/>
  <c r="E10" i="5"/>
  <c r="B38" i="2"/>
  <c r="B37" i="2"/>
  <c r="B35" i="2"/>
  <c r="B34" i="2"/>
  <c r="B33" i="2"/>
  <c r="B30" i="2"/>
  <c r="B28" i="2"/>
  <c r="B27" i="2"/>
  <c r="B23" i="2"/>
  <c r="B22" i="2"/>
  <c r="B21" i="2"/>
  <c r="B19" i="2"/>
  <c r="B15" i="2"/>
  <c r="B14" i="2"/>
  <c r="B13" i="2"/>
  <c r="B12" i="2"/>
  <c r="B11" i="2"/>
  <c r="B10" i="2"/>
  <c r="B9" i="2"/>
  <c r="B8" i="2"/>
  <c r="B7" i="2"/>
  <c r="B6" i="2"/>
  <c r="B5" i="2"/>
  <c r="A37" i="2"/>
  <c r="A33" i="2"/>
  <c r="A30" i="2"/>
  <c r="A27" i="2"/>
  <c r="A22" i="2"/>
  <c r="A21" i="2"/>
  <c r="A19" i="2"/>
  <c r="A14" i="2"/>
  <c r="A13" i="2"/>
  <c r="A7" i="2"/>
  <c r="A6" i="2"/>
  <c r="A5" i="2"/>
  <c r="E21" i="3"/>
  <c r="E20" i="3" s="1"/>
  <c r="B42" i="1"/>
  <c r="A42" i="1"/>
  <c r="B12" i="1"/>
  <c r="B11" i="1"/>
  <c r="A11" i="1"/>
  <c r="E40" i="5"/>
  <c r="E39" i="5" s="1"/>
  <c r="B8" i="5"/>
  <c r="A8" i="5"/>
  <c r="B5" i="5"/>
  <c r="C76" i="4"/>
  <c r="B76" i="4"/>
  <c r="C75" i="4"/>
  <c r="B75" i="4"/>
  <c r="C74" i="4"/>
  <c r="B74" i="4"/>
  <c r="B73" i="4"/>
  <c r="B71" i="4"/>
  <c r="C58" i="4"/>
  <c r="B58" i="4"/>
  <c r="C56" i="4"/>
  <c r="B56" i="4"/>
  <c r="C54" i="4"/>
  <c r="C48" i="4" s="1"/>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C28" i="4" s="1"/>
  <c r="B29" i="4"/>
  <c r="B28" i="4"/>
  <c r="C26" i="4"/>
  <c r="C24" i="4" s="1"/>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C7" i="4" s="1"/>
  <c r="B9" i="4"/>
  <c r="C8" i="4"/>
  <c r="B8" i="4"/>
  <c r="B7" i="4"/>
  <c r="A7" i="4"/>
  <c r="B6" i="4"/>
  <c r="A6" i="4"/>
  <c r="C5" i="4"/>
  <c r="B5" i="4"/>
  <c r="A5" i="4"/>
  <c r="B3" i="4"/>
  <c r="C5" i="3"/>
  <c r="C38" i="3" s="1"/>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E35" i="5" l="1"/>
  <c r="E31" i="3"/>
  <c r="F32" i="3" s="1"/>
  <c r="F13" i="3"/>
  <c r="F14" i="3"/>
  <c r="F15" i="3"/>
  <c r="C32" i="4"/>
  <c r="F22" i="3"/>
  <c r="F23" i="3"/>
  <c r="C41" i="4"/>
  <c r="F21" i="3"/>
  <c r="E5" i="3"/>
  <c r="C19" i="4"/>
  <c r="C11" i="4"/>
  <c r="C60" i="4" s="1"/>
  <c r="C3" i="4" s="1"/>
  <c r="C15" i="4"/>
  <c r="E9" i="5"/>
  <c r="E21" i="5"/>
  <c r="E16" i="5"/>
  <c r="F36" i="3"/>
  <c r="F18" i="3"/>
  <c r="F29" i="3"/>
  <c r="F26" i="3"/>
  <c r="E42" i="5" l="1"/>
  <c r="E57" i="5" s="1"/>
  <c r="E38" i="3"/>
  <c r="F10" i="3"/>
  <c r="F7" i="3"/>
  <c r="F33" i="3"/>
  <c r="F9" i="3"/>
  <c r="F6" i="3"/>
  <c r="F8" i="3"/>
  <c r="C59" i="3" l="1"/>
  <c r="C57" i="3" s="1"/>
  <c r="E40" i="3"/>
  <c r="E55" i="3" s="1"/>
  <c r="F38" i="3"/>
  <c r="G38" i="3"/>
  <c r="G5" i="3"/>
  <c r="G28" i="3"/>
  <c r="G12" i="3"/>
  <c r="G20" i="3"/>
  <c r="G35" i="3"/>
  <c r="G25" i="3"/>
  <c r="G17" i="3"/>
  <c r="G31" i="3"/>
  <c r="C58" i="3" l="1"/>
  <c r="C61" i="5"/>
  <c r="C59" i="5" l="1"/>
  <c r="C60" i="5"/>
</calcChain>
</file>

<file path=xl/comments1.xml><?xml version="1.0" encoding="utf-8"?>
<comments xmlns="http://schemas.openxmlformats.org/spreadsheetml/2006/main">
  <authors>
    <author>John J. Cruz</author>
  </authors>
  <commentList>
    <comment ref="E38"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<sst xmlns="http://schemas.openxmlformats.org/spreadsheetml/2006/main" count="139" uniqueCount="84">
  <si>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</si>
  <si>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</si>
  <si>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</si>
  <si>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</si>
  <si>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</si>
  <si>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</si>
  <si>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</si>
  <si>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</si>
  <si>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</si>
  <si>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</si>
  <si>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</si>
  <si>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</si>
  <si>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</si>
  <si>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</si>
  <si>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</si>
  <si>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</si>
  <si>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</si>
  <si>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</si>
  <si>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</si>
  <si>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</si>
  <si>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</si>
  <si>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</si>
  <si>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</si>
  <si>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</si>
  <si>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</si>
  <si>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</si>
  <si>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</si>
  <si>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</si>
  <si>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</si>
  <si>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Qualitative Proposal Scoring:  Qualitative Evaluation Worksheet</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</si>
  <si>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</si>
  <si>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</si>
  <si>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</si>
  <si>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</si>
  <si>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</si>
  <si>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</si>
  <si>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</si>
  <si>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</si>
  <si>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</si>
  <si>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</si>
  <si>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</si>
  <si>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</si>
  <si>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</si>
  <si>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</si>
  <si>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</si>
  <si>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</si>
  <si>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</si>
  <si>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</si>
  <si>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</si>
  <si>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</si>
  <si>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</si>
  <si>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</si>
  <si>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</si>
  <si>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</si>
  <si>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</si>
  <si>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</si>
  <si>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</si>
  <si>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</si>
  <si>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</si>
  <si>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</si>
  <si>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</si>
  <si>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</si>
  <si>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</si>
  <si>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</si>
  <si>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</si>
  <si>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</si>
  <si>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</si>
  <si>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</si>
  <si>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</si>
  <si>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</si>
  <si>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</si>
  <si>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</si>
  <si>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 xml:space="preserve">  Financial Ratio</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</si>
  <si>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B for the types of fuel to be supplied.</t>
    </r>
  </si>
  <si>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B.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B  for the type of fuel to be supplied. </t>
    </r>
  </si>
  <si>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</si>
  <si>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 xml:space="preserve">Organizational structure including names and designations of personnel to be assigned ot this contract, including a brief description of the qualifications and responsibilities of each personnel.  Include structure of logistics crew delivering fuel to GPA plants. </t>
  </si>
  <si>
    <t>Local, Federal and Regulatory Compliance</t>
  </si>
  <si>
    <t>Supporting documents showing knowledge and experience in complying with local regulations, federal regulations and other applicable laws on Guam.</t>
  </si>
  <si>
    <t xml:space="preserve">Supporting information showing capability to adjust to sudden increase or sudden decrease in delivery demand. </t>
  </si>
  <si>
    <t>Supporting information showing extensive and reliable experience in the safe and reliable distribution of fuel oil. Information should include, at least, the following:
• Successful completion or on-going contracts for the delivery of Diesel Fuel Oil No. 2, within the last five (5) years.  Total annual delivered fuel quantity must be similar or greater than the Solicitation volume requirements.</t>
  </si>
  <si>
    <t>IFB for Diesel Fuel Oil No. 2: DELIVERY TO GPA PLANTS</t>
  </si>
  <si>
    <t xml:space="preserve">Supporting information on fleet capacity, illustrating capability to deliver fuel to GPA plants, within the historical truck-roll range of each GPA plant.  Please provide details including, at a minimum, capacity of tanker trucks,  truck roll capability, qualification of logistics team. </t>
  </si>
  <si>
    <t>Supporting information showing extensive and reliable experience in the supply and safe distribution of fuel oil. Information should include, at least, the following:
• Successful completion or on-going contracts for the hauling and delivery of Diesel Fuel Oil No. 2, within the last five (5) years.  Total annual delivered fuel quantity must be similar or greater than the Solicitation volume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</si>
</sst>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6"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
      <b/>
      <sz val="11"/>
      <color rgb="FF002060"/>
      <name val="Calibri"/>
      <family val="2"/>
    </font>
    <font>
      <b/>
      <sz val="10"/>
      <color rgb="FF002060"/>
      <name val="Calibri"/>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164"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5"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5" fontId="19" fillId="2" borderId="23" xfId="2" applyNumberFormat="1" applyFont="1" applyFill="1" applyBorder="1" applyAlignment="1" applyProtection="1">
      <alignment horizontal="center" vertical="center"/>
      <protection hidden="1"/>
    </xf>
    <xf numFmtId="165"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5"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5"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164"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164"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164"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5"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5"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3" xfId="0" applyNumberFormat="1"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1" fontId="2"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49" fontId="19" fillId="2" borderId="35" xfId="0" applyNumberFormat="1" applyFont="1" applyFill="1" applyBorder="1" applyAlignment="1" applyProtection="1">
      <alignment horizontal="left" vertical="center" wrapText="1" indent="1"/>
      <protection hidden="1"/>
    </xf>
    <xf numFmtId="0" fontId="19" fillId="2" borderId="35" xfId="0" applyFont="1" applyFill="1" applyBorder="1" applyAlignment="1" applyProtection="1">
      <alignment horizontal="left" vertical="center" wrapText="1" indent="1"/>
      <protection hidden="1"/>
    </xf>
    <xf numFmtId="49" fontId="20" fillId="2" borderId="35" xfId="0" applyNumberFormat="1" applyFont="1" applyFill="1" applyBorder="1" applyAlignment="1" applyProtection="1">
      <alignment horizontal="left" vertical="center" wrapText="1"/>
      <protection hidden="1"/>
    </xf>
    <xf numFmtId="0" fontId="19" fillId="0" borderId="35" xfId="0" applyFont="1" applyFill="1" applyBorder="1" applyAlignment="1" applyProtection="1">
      <alignment horizontal="left" vertical="center" wrapText="1" inden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8" borderId="58" xfId="0" applyNumberFormat="1" applyFont="1" applyFill="1" applyBorder="1" applyAlignment="1" applyProtection="1">
      <alignment horizontal="center" vertical="center" wrapText="1"/>
      <protection hidden="1"/>
    </xf>
    <xf numFmtId="0" fontId="19" fillId="2" borderId="59" xfId="0" applyFont="1" applyFill="1" applyBorder="1" applyAlignment="1" applyProtection="1">
      <alignment horizontal="center" vertical="center"/>
      <protection hidden="1"/>
    </xf>
    <xf numFmtId="1" fontId="10" fillId="5" borderId="59"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5" fontId="19" fillId="2" borderId="0" xfId="0" applyNumberFormat="1" applyFont="1" applyFill="1" applyProtection="1">
      <protection hidden="1"/>
    </xf>
    <xf numFmtId="0" fontId="2" fillId="2" borderId="23" xfId="0" applyFont="1" applyFill="1" applyBorder="1" applyAlignment="1" applyProtection="1">
      <alignment horizontal="center" vertical="center" wrapText="1"/>
      <protection hidden="1"/>
    </xf>
    <xf numFmtId="49" fontId="19" fillId="2" borderId="51" xfId="0" applyNumberFormat="1" applyFont="1" applyFill="1" applyBorder="1" applyAlignment="1" applyProtection="1">
      <alignment horizontal="justify" vertical="center" wrapText="1"/>
      <protection hidden="1"/>
    </xf>
    <xf numFmtId="1" fontId="10" fillId="5" borderId="60" xfId="0" applyNumberFormat="1" applyFont="1" applyFill="1" applyBorder="1" applyAlignment="1" applyProtection="1">
      <alignment horizontal="center" vertical="center" wrapText="1"/>
      <protection hidden="1"/>
    </xf>
    <xf numFmtId="0" fontId="2" fillId="2" borderId="4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34" fillId="2" borderId="23" xfId="0" applyNumberFormat="1" applyFont="1" applyFill="1" applyBorder="1" applyAlignment="1" applyProtection="1">
      <alignment horizontal="left" vertical="center" wrapText="1" indent="1"/>
      <protection hidden="1"/>
    </xf>
    <xf numFmtId="0" fontId="34" fillId="2" borderId="23" xfId="0" applyFont="1" applyFill="1" applyBorder="1" applyAlignment="1" applyProtection="1">
      <alignment horizontal="left" vertical="center" wrapText="1" indent="1"/>
      <protection hidden="1"/>
    </xf>
    <xf numFmtId="0" fontId="35" fillId="2" borderId="35" xfId="0" applyFont="1" applyFill="1" applyBorder="1" applyAlignment="1" applyProtection="1">
      <alignment horizontal="left" vertical="center" wrapText="1" indent="1"/>
      <protection hidden="1"/>
    </xf>
    <xf numFmtId="49" fontId="2" fillId="2" borderId="51" xfId="0" applyNumberFormat="1" applyFont="1" applyFill="1" applyBorder="1" applyAlignment="1" applyProtection="1">
      <alignment horizontal="left" vertical="center" wrapText="1"/>
      <protection hidden="1"/>
    </xf>
    <xf numFmtId="49" fontId="10" fillId="2" borderId="51" xfId="0" applyNumberFormat="1" applyFont="1" applyFill="1" applyBorder="1" applyAlignment="1" applyProtection="1">
      <alignment horizontal="justify" vertical="center" wrapText="1"/>
      <protection hidden="1"/>
    </xf>
    <xf numFmtId="49" fontId="35" fillId="2" borderId="35" xfId="0" applyNumberFormat="1" applyFont="1" applyFill="1" applyBorder="1" applyAlignment="1" applyProtection="1">
      <alignment horizontal="left" vertical="center" wrapText="1" indent="1"/>
      <protection hidden="1"/>
    </xf>
    <xf numFmtId="49" fontId="2" fillId="2" borderId="43" xfId="0" applyNumberFormat="1" applyFont="1" applyFill="1" applyBorder="1" applyAlignment="1" applyProtection="1">
      <alignment horizontal="justify" vertical="center" wrapText="1"/>
      <protection locked="0"/>
    </xf>
    <xf numFmtId="0" fontId="34" fillId="2" borderId="35" xfId="0" applyFont="1" applyFill="1" applyBorder="1" applyAlignment="1" applyProtection="1">
      <alignment horizontal="left" vertical="center" wrapText="1" inden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10" fillId="2" borderId="23"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workbookViewId="0">
      <selection activeCell="A4" sqref="A4:B4"/>
    </sheetView>
  </sheetViews>
  <sheetFormatPr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206" t="s">
        <v>1</v>
      </c>
      <c r="B3" s="207"/>
    </row>
    <row r="4" spans="1:2" ht="38.25" customHeight="1" x14ac:dyDescent="0.2">
      <c r="A4" s="208" t="s">
        <v>81</v>
      </c>
      <c r="B4" s="209"/>
    </row>
    <row r="5" spans="1:2" ht="33" customHeight="1" x14ac:dyDescent="0.2">
      <c r="A5" s="210" t="s">
        <v>2</v>
      </c>
      <c r="B5" s="211"/>
    </row>
    <row r="6" spans="1:2" x14ac:dyDescent="0.2">
      <c r="A6" s="4"/>
      <c r="B6" s="5"/>
    </row>
    <row r="7" spans="1:2" x14ac:dyDescent="0.2">
      <c r="A7" s="4"/>
      <c r="B7" s="5"/>
    </row>
    <row r="8" spans="1:2" ht="13.5" thickBot="1" x14ac:dyDescent="0.25">
      <c r="A8" s="212" t="s">
        <v>3</v>
      </c>
      <c r="B8" s="213"/>
    </row>
    <row r="9" spans="1:2" ht="13.5" thickTop="1" x14ac:dyDescent="0.2">
      <c r="A9" s="6"/>
      <c r="B9" s="7"/>
    </row>
    <row r="10" spans="1:2" ht="30" customHeight="1" x14ac:dyDescent="0.2">
      <c r="A10" s="214" t="s">
        <v>41</v>
      </c>
      <c r="B10" s="215"/>
    </row>
    <row r="11" spans="1:2" x14ac:dyDescent="0.2">
      <c r="A11" s="6" t="str">
        <f>IF([1]Sheet1!A10="","",IF($A$5=[1]Sheet1!$B$7,"",[1]Sheet1!A10))</f>
        <v/>
      </c>
      <c r="B11" s="5" t="str">
        <f>IF([1]Sheet1!B10="","",IF($A$5=[1]Sheet1!$B$7,"",[1]Sheet1!B10))</f>
        <v/>
      </c>
    </row>
    <row r="12" spans="1:2" ht="25.5" customHeight="1" x14ac:dyDescent="0.2">
      <c r="A12" s="198" t="s">
        <v>33</v>
      </c>
      <c r="B12" s="199"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198" t="s">
        <v>38</v>
      </c>
      <c r="B14" s="199" t="str">
        <f>IF([1]Sheet1!B13="","",IF($A$5=[1]Sheet1!$B$7,"",[1]Sheet1!B13))</f>
        <v/>
      </c>
    </row>
    <row r="15" spans="1:2" x14ac:dyDescent="0.2">
      <c r="A15" s="6" t="str">
        <f>IF([1]Sheet1!A14="","",IF($A$5=[1]Sheet1!$B$7,"",[1]Sheet1!A14))</f>
        <v/>
      </c>
      <c r="B15" s="5" t="str">
        <f>IF([1]Sheet1!B14="","",IF($A$5=[1]Sheet1!$B$7,"",[1]Sheet1!B14))</f>
        <v/>
      </c>
    </row>
    <row r="16" spans="1:2" ht="25.5" customHeight="1" x14ac:dyDescent="0.2">
      <c r="A16" s="198" t="s">
        <v>37</v>
      </c>
      <c r="B16" s="199"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200" t="s">
        <v>4</v>
      </c>
      <c r="B20" s="201"/>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34</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35</v>
      </c>
    </row>
    <row r="28" spans="1:2" x14ac:dyDescent="0.2">
      <c r="A28" s="4" t="str">
        <f>IF([1]Sheet1!A20="","",IF($A$5=[1]Sheet1!$B$7,"",[1]Sheet1!A20))</f>
        <v/>
      </c>
      <c r="B28" s="5" t="str">
        <f>IF([1]Sheet1!B20="","",IF($A$5=[1]Sheet1!$B$7,"",[1]Sheet1!B20))</f>
        <v/>
      </c>
    </row>
    <row r="29" spans="1:2" ht="38.25" x14ac:dyDescent="0.2">
      <c r="A29" s="4">
        <f>IF([1]Sheet1!A21="","",IF($A$5=[1]Sheet1!$B$7,"",[1]Sheet1!A21))</f>
        <v>2</v>
      </c>
      <c r="B29" s="5" t="s">
        <v>36</v>
      </c>
    </row>
    <row r="30" spans="1:2" x14ac:dyDescent="0.2">
      <c r="A30" s="4" t="str">
        <f>IF([1]Sheet1!A22="","",IF($A$5=[1]Sheet1!$B$7,"",[1]Sheet1!A22))</f>
        <v/>
      </c>
      <c r="B30" s="5" t="str">
        <f>IF([1]Sheet1!B22="","",IF($A$5=[1]Sheet1!$B$7,"",[1]Sheet1!B22))</f>
        <v/>
      </c>
    </row>
    <row r="31" spans="1:2" x14ac:dyDescent="0.2">
      <c r="A31" s="202"/>
      <c r="B31" s="203"/>
    </row>
    <row r="32" spans="1:2" ht="18" customHeight="1" thickBot="1" x14ac:dyDescent="0.25">
      <c r="A32" s="204" t="s">
        <v>5</v>
      </c>
      <c r="B32" s="205"/>
    </row>
    <row r="33" spans="1:2" ht="12" customHeight="1" thickTop="1" x14ac:dyDescent="0.2">
      <c r="A33" s="4"/>
      <c r="B33" s="5"/>
    </row>
    <row r="34" spans="1:2" x14ac:dyDescent="0.2">
      <c r="A34" s="18"/>
      <c r="B34" s="19"/>
    </row>
    <row r="35" spans="1:2" x14ac:dyDescent="0.2">
      <c r="A35" s="20" t="str">
        <f>IF([1]Sheet1!A27="","",IF($A$5=[1]Sheet1!$B$7,"",[1]Sheet1!A27))</f>
        <v>Task 2</v>
      </c>
      <c r="B35" s="143" t="s">
        <v>6</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40</v>
      </c>
    </row>
    <row r="40" spans="1:2" x14ac:dyDescent="0.2">
      <c r="A40" s="4" t="str">
        <f>IF([1]Sheet1!A32="","",IF($A$5=[1]Sheet1!$B$7,"",[1]Sheet1!A32))</f>
        <v/>
      </c>
      <c r="B40" s="5" t="str">
        <f>IF([1]Sheet1!B32="","",IF($A$5=[1]Sheet1!$B$7,"",[1]Sheet1!B32))</f>
        <v/>
      </c>
    </row>
    <row r="41" spans="1:2" x14ac:dyDescent="0.2">
      <c r="A41" s="22">
        <v>2</v>
      </c>
      <c r="B41" s="21" t="s">
        <v>39</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43" t="s">
        <v>42</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43</v>
      </c>
    </row>
    <row r="51" spans="1:2" x14ac:dyDescent="0.2">
      <c r="A51" s="22" t="str">
        <f>IF([1]Sheet1!A39="","",IF($A$5=[1]Sheet1!$B$7,"",[1]Sheet1!A39))</f>
        <v/>
      </c>
      <c r="B51" s="21" t="str">
        <f>IF([1]Sheet1!B39="","",IF($A$5=[1]Sheet1!$B$7,"",[1]Sheet1!B39))</f>
        <v/>
      </c>
    </row>
    <row r="52" spans="1:2" x14ac:dyDescent="0.2">
      <c r="A52" s="22">
        <f>IF([1]Sheet1!A40="","",IF($A$5=[1]Sheet1!$B$7,"",[1]Sheet1!A40))</f>
        <v>2</v>
      </c>
      <c r="B52" s="21" t="s">
        <v>44</v>
      </c>
    </row>
    <row r="53" spans="1:2" x14ac:dyDescent="0.2">
      <c r="A53" s="4"/>
      <c r="B53" s="5"/>
    </row>
    <row r="54" spans="1:2" x14ac:dyDescent="0.2">
      <c r="A54" s="22">
        <v>3</v>
      </c>
      <c r="B54" s="21" t="s">
        <v>45</v>
      </c>
    </row>
    <row r="55" spans="1:2" x14ac:dyDescent="0.2">
      <c r="A55" s="4"/>
      <c r="B55" s="5"/>
    </row>
    <row r="56" spans="1:2" x14ac:dyDescent="0.2">
      <c r="A56" s="26" t="str">
        <f>IF([1]Sheet1!A41="","",IF($A$5=[1]Sheet1!$B$7,"",[1]Sheet1!A41))</f>
        <v/>
      </c>
      <c r="B56" s="27" t="str">
        <f>IF([1]Sheet1!B41="","",IF($A$5=[1]Sheet1!$B$7,"",[1]Sheet1!B41))</f>
        <v/>
      </c>
    </row>
  </sheetData>
  <mergeCells count="11">
    <mergeCell ref="A3:B3"/>
    <mergeCell ref="A4:B4"/>
    <mergeCell ref="A5:B5"/>
    <mergeCell ref="A8:B8"/>
    <mergeCell ref="A10:B10"/>
    <mergeCell ref="A16:B16"/>
    <mergeCell ref="A20:B20"/>
    <mergeCell ref="A31:B31"/>
    <mergeCell ref="A32:B32"/>
    <mergeCell ref="A12:B12"/>
    <mergeCell ref="A14:B14"/>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3"/>
  <sheetViews>
    <sheetView view="pageBreakPreview" zoomScale="80" zoomScaleNormal="100" zoomScaleSheetLayoutView="80" workbookViewId="0">
      <selection activeCell="B14" sqref="B14"/>
    </sheetView>
  </sheetViews>
  <sheetFormatPr defaultRowHeight="15" x14ac:dyDescent="0.25"/>
  <cols>
    <col min="1" max="1" width="11.85546875" style="64" customWidth="1"/>
    <col min="2" max="2" width="97" style="87" customWidth="1"/>
    <col min="3" max="3" width="11.5703125" style="88" customWidth="1"/>
    <col min="4" max="4" width="15" style="64" customWidth="1"/>
    <col min="5" max="5" width="13.140625" style="89" customWidth="1"/>
    <col min="6" max="6" width="18.5703125" style="90" customWidth="1"/>
    <col min="7" max="7" width="15.42578125" style="72" customWidth="1"/>
    <col min="8" max="248" width="9.140625" style="64"/>
    <col min="249" max="250" width="44" style="64" customWidth="1"/>
    <col min="251" max="251" width="37.5703125" style="64" customWidth="1"/>
    <col min="252" max="16384" width="9.140625" style="64"/>
  </cols>
  <sheetData>
    <row r="1" spans="1:10" s="2" customFormat="1" ht="27" customHeight="1" thickTop="1" thickBot="1" x14ac:dyDescent="0.25">
      <c r="A1" s="233" t="s">
        <v>7</v>
      </c>
      <c r="B1" s="233"/>
      <c r="C1" s="233"/>
      <c r="D1" s="233"/>
      <c r="E1" s="233"/>
      <c r="F1" s="233"/>
      <c r="G1" s="233"/>
    </row>
    <row r="2" spans="1:10" s="2" customFormat="1" ht="13.5" thickTop="1" x14ac:dyDescent="0.2">
      <c r="B2" s="62"/>
    </row>
    <row r="3" spans="1:10" ht="80.25" customHeight="1" x14ac:dyDescent="0.25">
      <c r="A3" s="65" t="s">
        <v>8</v>
      </c>
      <c r="B3" s="156" t="s">
        <v>57</v>
      </c>
      <c r="C3" s="65" t="s">
        <v>9</v>
      </c>
      <c r="D3" s="65" t="s">
        <v>10</v>
      </c>
      <c r="E3" s="65" t="s">
        <v>11</v>
      </c>
      <c r="F3" s="66" t="s">
        <v>12</v>
      </c>
      <c r="G3" s="66" t="s">
        <v>13</v>
      </c>
    </row>
    <row r="4" spans="1:10" x14ac:dyDescent="0.25">
      <c r="A4" s="67" t="s">
        <v>14</v>
      </c>
      <c r="B4" s="68" t="s">
        <v>14</v>
      </c>
      <c r="C4" s="69"/>
      <c r="D4" s="69" t="s">
        <v>14</v>
      </c>
      <c r="E4" s="69" t="s">
        <v>14</v>
      </c>
      <c r="F4" s="70"/>
      <c r="G4" s="71"/>
    </row>
    <row r="5" spans="1:10" s="72" customFormat="1" x14ac:dyDescent="0.25">
      <c r="A5" s="230">
        <v>1</v>
      </c>
      <c r="B5" s="73" t="s">
        <v>46</v>
      </c>
      <c r="C5" s="74">
        <f>SUM(C6:C10)</f>
        <v>6</v>
      </c>
      <c r="D5" s="75"/>
      <c r="E5" s="74">
        <f>SUM(E6:E10)</f>
        <v>30</v>
      </c>
      <c r="F5" s="71"/>
      <c r="G5" s="71">
        <f>E5/E$38</f>
        <v>0.06</v>
      </c>
      <c r="I5" s="76"/>
    </row>
    <row r="6" spans="1:10" x14ac:dyDescent="0.25">
      <c r="A6" s="232"/>
      <c r="B6" s="77" t="s">
        <v>48</v>
      </c>
      <c r="C6" s="69">
        <v>1</v>
      </c>
      <c r="D6" s="69">
        <v>5</v>
      </c>
      <c r="E6" s="69">
        <f>D6*C6</f>
        <v>5</v>
      </c>
      <c r="F6" s="70">
        <f>E6/$E$5</f>
        <v>0.16666666666666666</v>
      </c>
      <c r="G6" s="71"/>
    </row>
    <row r="7" spans="1:10" x14ac:dyDescent="0.25">
      <c r="A7" s="232"/>
      <c r="B7" s="77" t="s">
        <v>60</v>
      </c>
      <c r="C7" s="69">
        <v>1</v>
      </c>
      <c r="D7" s="69">
        <v>5</v>
      </c>
      <c r="E7" s="69">
        <f>D7*C7</f>
        <v>5</v>
      </c>
      <c r="F7" s="70">
        <f>E7/$E$5</f>
        <v>0.16666666666666666</v>
      </c>
      <c r="G7" s="71"/>
    </row>
    <row r="8" spans="1:10" x14ac:dyDescent="0.25">
      <c r="A8" s="232"/>
      <c r="B8" s="77" t="s">
        <v>49</v>
      </c>
      <c r="C8" s="69">
        <v>1</v>
      </c>
      <c r="D8" s="69">
        <v>5</v>
      </c>
      <c r="E8" s="69">
        <f>D8*C8</f>
        <v>5</v>
      </c>
      <c r="F8" s="70">
        <f>E8/$E$5</f>
        <v>0.16666666666666666</v>
      </c>
      <c r="G8" s="71"/>
    </row>
    <row r="9" spans="1:10" ht="30" x14ac:dyDescent="0.25">
      <c r="A9" s="232"/>
      <c r="B9" s="77" t="s">
        <v>50</v>
      </c>
      <c r="C9" s="69">
        <v>2</v>
      </c>
      <c r="D9" s="69">
        <v>5</v>
      </c>
      <c r="E9" s="69">
        <f>D9*C9</f>
        <v>10</v>
      </c>
      <c r="F9" s="70">
        <f>E9/$E$5</f>
        <v>0.33333333333333331</v>
      </c>
      <c r="G9" s="71"/>
    </row>
    <row r="10" spans="1:10" ht="30" x14ac:dyDescent="0.25">
      <c r="A10" s="231"/>
      <c r="B10" s="77" t="s">
        <v>47</v>
      </c>
      <c r="C10" s="69">
        <v>1</v>
      </c>
      <c r="D10" s="69">
        <v>5</v>
      </c>
      <c r="E10" s="69">
        <f>D10*C10</f>
        <v>5</v>
      </c>
      <c r="F10" s="70">
        <f>E10/$E$5</f>
        <v>0.16666666666666666</v>
      </c>
      <c r="G10" s="71"/>
    </row>
    <row r="11" spans="1:10" x14ac:dyDescent="0.25">
      <c r="A11" s="67" t="s">
        <v>14</v>
      </c>
      <c r="B11" s="68" t="s">
        <v>14</v>
      </c>
      <c r="C11" s="69"/>
      <c r="D11" s="69" t="s">
        <v>14</v>
      </c>
      <c r="E11" s="69" t="s">
        <v>14</v>
      </c>
      <c r="F11" s="70"/>
      <c r="G11" s="71"/>
    </row>
    <row r="12" spans="1:10" s="72" customFormat="1" x14ac:dyDescent="0.25">
      <c r="A12" s="230">
        <v>2</v>
      </c>
      <c r="B12" s="73" t="s">
        <v>51</v>
      </c>
      <c r="C12" s="74">
        <f>SUM(C13:C15)</f>
        <v>36</v>
      </c>
      <c r="D12" s="75"/>
      <c r="E12" s="74">
        <f>SUM(E13:E15)</f>
        <v>180</v>
      </c>
      <c r="F12" s="71"/>
      <c r="G12" s="71">
        <f>E12/E$38</f>
        <v>0.36</v>
      </c>
    </row>
    <row r="13" spans="1:10" ht="89.25" customHeight="1" x14ac:dyDescent="0.25">
      <c r="A13" s="232"/>
      <c r="B13" s="158" t="s">
        <v>80</v>
      </c>
      <c r="C13" s="69">
        <v>12</v>
      </c>
      <c r="D13" s="69">
        <v>5</v>
      </c>
      <c r="E13" s="69">
        <f>D13*C13</f>
        <v>60</v>
      </c>
      <c r="F13" s="70">
        <f>E13/$E$12</f>
        <v>0.33333333333333331</v>
      </c>
      <c r="G13" s="71"/>
      <c r="I13" s="182"/>
      <c r="J13" s="182"/>
    </row>
    <row r="14" spans="1:10" ht="45" x14ac:dyDescent="0.25">
      <c r="A14" s="187"/>
      <c r="B14" s="191" t="s">
        <v>82</v>
      </c>
      <c r="C14" s="69">
        <v>12</v>
      </c>
      <c r="D14" s="69">
        <v>5</v>
      </c>
      <c r="E14" s="69">
        <f t="shared" ref="E14:E15" si="0">D14*C14</f>
        <v>60</v>
      </c>
      <c r="F14" s="70">
        <f t="shared" ref="F14:F15" si="1">E14/$E$12</f>
        <v>0.33333333333333331</v>
      </c>
      <c r="G14" s="71"/>
      <c r="I14" s="182"/>
      <c r="J14" s="182"/>
    </row>
    <row r="15" spans="1:10" ht="30" x14ac:dyDescent="0.25">
      <c r="A15" s="187"/>
      <c r="B15" s="191" t="s">
        <v>79</v>
      </c>
      <c r="C15" s="69">
        <v>12</v>
      </c>
      <c r="D15" s="69">
        <v>5</v>
      </c>
      <c r="E15" s="69">
        <f t="shared" si="0"/>
        <v>60</v>
      </c>
      <c r="F15" s="70">
        <f t="shared" si="1"/>
        <v>0.33333333333333331</v>
      </c>
      <c r="G15" s="71"/>
      <c r="I15" s="182"/>
      <c r="J15" s="182"/>
    </row>
    <row r="16" spans="1:10" x14ac:dyDescent="0.25">
      <c r="A16" s="67" t="s">
        <v>14</v>
      </c>
      <c r="B16" s="68" t="s">
        <v>14</v>
      </c>
      <c r="C16" s="69"/>
      <c r="D16" s="69" t="s">
        <v>14</v>
      </c>
      <c r="E16" s="69" t="s">
        <v>14</v>
      </c>
      <c r="F16" s="70"/>
      <c r="G16" s="71"/>
    </row>
    <row r="17" spans="1:7" s="72" customFormat="1" ht="16.5" customHeight="1" x14ac:dyDescent="0.25">
      <c r="A17" s="230">
        <v>3</v>
      </c>
      <c r="B17" s="73" t="s">
        <v>52</v>
      </c>
      <c r="C17" s="80">
        <f>SUM(C18)</f>
        <v>10</v>
      </c>
      <c r="D17" s="75"/>
      <c r="E17" s="74">
        <f>SUM(E18)</f>
        <v>50</v>
      </c>
      <c r="F17" s="71"/>
      <c r="G17" s="71">
        <f>E17/E$38</f>
        <v>0.1</v>
      </c>
    </row>
    <row r="18" spans="1:7" ht="58.5" customHeight="1" x14ac:dyDescent="0.25">
      <c r="A18" s="232"/>
      <c r="B18" s="190" t="s">
        <v>76</v>
      </c>
      <c r="C18" s="69">
        <v>10</v>
      </c>
      <c r="D18" s="69">
        <v>5</v>
      </c>
      <c r="E18" s="69">
        <f>D18*C18</f>
        <v>50</v>
      </c>
      <c r="F18" s="70">
        <f>E18/$E$17</f>
        <v>1</v>
      </c>
      <c r="G18" s="71"/>
    </row>
    <row r="19" spans="1:7" x14ac:dyDescent="0.25">
      <c r="A19" s="67" t="s">
        <v>14</v>
      </c>
      <c r="B19" s="68" t="s">
        <v>14</v>
      </c>
      <c r="C19" s="69"/>
      <c r="D19" s="69" t="s">
        <v>14</v>
      </c>
      <c r="E19" s="69" t="s">
        <v>14</v>
      </c>
      <c r="F19" s="70"/>
      <c r="G19" s="71"/>
    </row>
    <row r="20" spans="1:7" s="72" customFormat="1" x14ac:dyDescent="0.25">
      <c r="A20" s="230">
        <v>4</v>
      </c>
      <c r="B20" s="73" t="s">
        <v>15</v>
      </c>
      <c r="C20" s="74">
        <f>SUM(C21:C23)</f>
        <v>9</v>
      </c>
      <c r="D20" s="75"/>
      <c r="E20" s="74">
        <f>SUM(E21:E23)</f>
        <v>45</v>
      </c>
      <c r="F20" s="70"/>
      <c r="G20" s="71">
        <f>E20/E$38</f>
        <v>0.09</v>
      </c>
    </row>
    <row r="21" spans="1:7" s="72" customFormat="1" x14ac:dyDescent="0.25">
      <c r="A21" s="232"/>
      <c r="B21" s="77" t="s">
        <v>53</v>
      </c>
      <c r="C21" s="69">
        <v>3</v>
      </c>
      <c r="D21" s="102">
        <v>5</v>
      </c>
      <c r="E21" s="69">
        <f>D21*C21</f>
        <v>15</v>
      </c>
      <c r="F21" s="70">
        <f>E21/$E$20</f>
        <v>0.33333333333333331</v>
      </c>
      <c r="G21" s="70"/>
    </row>
    <row r="22" spans="1:7" s="72" customFormat="1" x14ac:dyDescent="0.25">
      <c r="A22" s="176"/>
      <c r="B22" s="184" t="s">
        <v>71</v>
      </c>
      <c r="C22" s="183">
        <v>3</v>
      </c>
      <c r="D22" s="102">
        <v>5</v>
      </c>
      <c r="E22" s="69">
        <f>D22*C22</f>
        <v>15</v>
      </c>
      <c r="F22" s="70">
        <f t="shared" ref="F22:F23" si="2">E22/$E$20</f>
        <v>0.33333333333333331</v>
      </c>
      <c r="G22" s="70"/>
    </row>
    <row r="23" spans="1:7" s="72" customFormat="1" x14ac:dyDescent="0.25">
      <c r="A23" s="176"/>
      <c r="B23" s="184" t="s">
        <v>72</v>
      </c>
      <c r="C23" s="183">
        <v>3</v>
      </c>
      <c r="D23" s="102">
        <v>5</v>
      </c>
      <c r="E23" s="69">
        <f>D23*C23</f>
        <v>15</v>
      </c>
      <c r="F23" s="70">
        <f t="shared" si="2"/>
        <v>0.33333333333333331</v>
      </c>
      <c r="G23" s="70"/>
    </row>
    <row r="24" spans="1:7" x14ac:dyDescent="0.25">
      <c r="A24" s="79"/>
      <c r="B24" s="77"/>
      <c r="C24" s="69"/>
      <c r="D24" s="69"/>
      <c r="E24" s="69"/>
      <c r="F24" s="70"/>
      <c r="G24" s="71"/>
    </row>
    <row r="25" spans="1:7" x14ac:dyDescent="0.25">
      <c r="A25" s="230">
        <v>5</v>
      </c>
      <c r="B25" s="78" t="s">
        <v>65</v>
      </c>
      <c r="C25" s="80">
        <f>SUM(C26)</f>
        <v>9</v>
      </c>
      <c r="D25" s="75"/>
      <c r="E25" s="81">
        <f>SUM(E26)</f>
        <v>45</v>
      </c>
      <c r="F25" s="71"/>
      <c r="G25" s="71">
        <f>E25/E$38</f>
        <v>0.09</v>
      </c>
    </row>
    <row r="26" spans="1:7" ht="30" x14ac:dyDescent="0.25">
      <c r="A26" s="232"/>
      <c r="B26" s="159" t="s">
        <v>66</v>
      </c>
      <c r="C26" s="69">
        <v>9</v>
      </c>
      <c r="D26" s="69">
        <v>5</v>
      </c>
      <c r="E26" s="69">
        <f>D26*C26</f>
        <v>45</v>
      </c>
      <c r="F26" s="70">
        <f>E26/E26</f>
        <v>1</v>
      </c>
      <c r="G26" s="71"/>
    </row>
    <row r="27" spans="1:7" x14ac:dyDescent="0.25">
      <c r="A27" s="79"/>
      <c r="B27" s="77"/>
      <c r="C27" s="69"/>
      <c r="D27" s="69"/>
      <c r="E27" s="69"/>
      <c r="F27" s="70"/>
      <c r="G27" s="71"/>
    </row>
    <row r="28" spans="1:7" s="72" customFormat="1" x14ac:dyDescent="0.25">
      <c r="A28" s="230">
        <v>6</v>
      </c>
      <c r="B28" s="78" t="s">
        <v>77</v>
      </c>
      <c r="C28" s="80">
        <f>SUM(C29)</f>
        <v>10</v>
      </c>
      <c r="D28" s="75"/>
      <c r="E28" s="74">
        <f>SUM(E29)</f>
        <v>50</v>
      </c>
      <c r="F28" s="71"/>
      <c r="G28" s="71">
        <f>E28/E$38</f>
        <v>0.1</v>
      </c>
    </row>
    <row r="29" spans="1:7" ht="30" x14ac:dyDescent="0.25">
      <c r="A29" s="232"/>
      <c r="B29" s="77" t="s">
        <v>78</v>
      </c>
      <c r="C29" s="69">
        <v>10</v>
      </c>
      <c r="D29" s="69">
        <v>5</v>
      </c>
      <c r="E29" s="69">
        <f>D29*C29</f>
        <v>50</v>
      </c>
      <c r="F29" s="70">
        <f>E29/$E$28</f>
        <v>1</v>
      </c>
      <c r="G29" s="71"/>
    </row>
    <row r="30" spans="1:7" x14ac:dyDescent="0.25">
      <c r="A30" s="82"/>
      <c r="B30" s="77"/>
      <c r="C30" s="69"/>
      <c r="D30" s="69"/>
      <c r="E30" s="69"/>
      <c r="F30" s="70"/>
      <c r="G30" s="71"/>
    </row>
    <row r="31" spans="1:7" s="72" customFormat="1" x14ac:dyDescent="0.25">
      <c r="A31" s="230">
        <v>7</v>
      </c>
      <c r="B31" s="78" t="s">
        <v>54</v>
      </c>
      <c r="C31" s="74">
        <f>SUM(C32:C33)</f>
        <v>10</v>
      </c>
      <c r="D31" s="75"/>
      <c r="E31" s="74">
        <f>SUM(E32:E33)</f>
        <v>50</v>
      </c>
      <c r="F31" s="71"/>
      <c r="G31" s="71">
        <f>E31/E$38</f>
        <v>0.1</v>
      </c>
    </row>
    <row r="32" spans="1:7" ht="52.5" customHeight="1" x14ac:dyDescent="0.25">
      <c r="A32" s="232"/>
      <c r="B32" s="158" t="s">
        <v>64</v>
      </c>
      <c r="C32" s="69">
        <v>5</v>
      </c>
      <c r="D32" s="69">
        <v>5</v>
      </c>
      <c r="E32" s="69">
        <f>D32*C32</f>
        <v>25</v>
      </c>
      <c r="F32" s="70">
        <f>E32/$E$31</f>
        <v>0.5</v>
      </c>
      <c r="G32" s="71"/>
    </row>
    <row r="33" spans="1:7" ht="30" x14ac:dyDescent="0.25">
      <c r="A33" s="231"/>
      <c r="B33" s="77" t="s">
        <v>56</v>
      </c>
      <c r="C33" s="69">
        <v>5</v>
      </c>
      <c r="D33" s="69">
        <v>5</v>
      </c>
      <c r="E33" s="69">
        <f>D33*C33</f>
        <v>25</v>
      </c>
      <c r="F33" s="70">
        <f>E33/$E$31</f>
        <v>0.5</v>
      </c>
      <c r="G33" s="71"/>
    </row>
    <row r="34" spans="1:7" x14ac:dyDescent="0.25">
      <c r="A34" s="82"/>
      <c r="B34" s="77"/>
      <c r="C34" s="69"/>
      <c r="D34" s="69"/>
      <c r="E34" s="69"/>
      <c r="F34" s="70"/>
      <c r="G34" s="71"/>
    </row>
    <row r="35" spans="1:7" s="72" customFormat="1" x14ac:dyDescent="0.25">
      <c r="A35" s="230">
        <v>8</v>
      </c>
      <c r="B35" s="73" t="s">
        <v>16</v>
      </c>
      <c r="C35" s="74">
        <f>SUM(C36)</f>
        <v>10</v>
      </c>
      <c r="D35" s="75"/>
      <c r="E35" s="74">
        <f>SUM(E36)</f>
        <v>50</v>
      </c>
      <c r="F35" s="71"/>
      <c r="G35" s="71">
        <f>E35/E$38</f>
        <v>0.1</v>
      </c>
    </row>
    <row r="36" spans="1:7" x14ac:dyDescent="0.25">
      <c r="A36" s="231"/>
      <c r="B36" s="77" t="s">
        <v>70</v>
      </c>
      <c r="C36" s="69">
        <v>10</v>
      </c>
      <c r="D36" s="69">
        <v>5</v>
      </c>
      <c r="E36" s="69">
        <f>D36*C36</f>
        <v>50</v>
      </c>
      <c r="F36" s="70">
        <f>E36/E36</f>
        <v>1</v>
      </c>
      <c r="G36" s="71"/>
    </row>
    <row r="37" spans="1:7" x14ac:dyDescent="0.25">
      <c r="A37" s="83"/>
      <c r="B37" s="77"/>
      <c r="C37" s="69"/>
      <c r="D37" s="69"/>
      <c r="E37" s="69"/>
      <c r="F37" s="70"/>
      <c r="G37" s="71"/>
    </row>
    <row r="38" spans="1:7" ht="15" customHeight="1" x14ac:dyDescent="0.25">
      <c r="A38" s="216" t="s">
        <v>61</v>
      </c>
      <c r="B38" s="217"/>
      <c r="C38" s="80">
        <f>C5+C12+C17+C20+C25+C28+C31+C35</f>
        <v>100</v>
      </c>
      <c r="D38" s="84" t="s">
        <v>14</v>
      </c>
      <c r="E38" s="85">
        <f>E5+E12+E17+E20+E25+E28+E31+E35</f>
        <v>500</v>
      </c>
      <c r="F38" s="70">
        <f>E38/E38</f>
        <v>1</v>
      </c>
      <c r="G38" s="71">
        <f>E38/E$38</f>
        <v>1</v>
      </c>
    </row>
    <row r="39" spans="1:7" ht="15.75" thickBot="1" x14ac:dyDescent="0.3">
      <c r="A39" s="86"/>
    </row>
    <row r="40" spans="1:7" s="2" customFormat="1" ht="19.5" customHeight="1" thickTop="1" thickBot="1" x14ac:dyDescent="0.25">
      <c r="A40" s="227" t="s">
        <v>69</v>
      </c>
      <c r="B40" s="228"/>
      <c r="C40" s="228"/>
      <c r="D40" s="229"/>
      <c r="E40" s="140">
        <f>E38</f>
        <v>500</v>
      </c>
    </row>
    <row r="41" spans="1:7" s="2" customFormat="1" ht="14.25" hidden="1" customHeight="1" x14ac:dyDescent="0.2">
      <c r="A41" s="160"/>
      <c r="B41" s="104"/>
      <c r="C41" s="141"/>
      <c r="D41" s="109"/>
      <c r="E41" s="109"/>
    </row>
    <row r="42" spans="1:7" s="2" customFormat="1" ht="14.25" hidden="1" customHeight="1" x14ac:dyDescent="0.2">
      <c r="A42" s="104"/>
      <c r="B42" s="104"/>
      <c r="C42" s="141"/>
      <c r="D42" s="109"/>
      <c r="E42" s="109"/>
    </row>
    <row r="43" spans="1:7" s="2" customFormat="1" ht="14.25" hidden="1" customHeight="1" x14ac:dyDescent="0.2">
      <c r="A43" s="126"/>
      <c r="B43" s="126"/>
      <c r="C43" s="127"/>
      <c r="D43" s="127"/>
      <c r="E43" s="142"/>
    </row>
    <row r="44" spans="1:7" s="2" customFormat="1" ht="14.25" hidden="1" customHeight="1" x14ac:dyDescent="0.2">
      <c r="A44" s="126"/>
      <c r="B44" s="126"/>
      <c r="C44" s="127"/>
      <c r="D44" s="127"/>
      <c r="E44" s="142"/>
    </row>
    <row r="45" spans="1:7" s="2" customFormat="1" ht="38.25" hidden="1" customHeight="1" x14ac:dyDescent="0.2">
      <c r="A45" s="126"/>
      <c r="B45" s="126"/>
      <c r="C45" s="127"/>
      <c r="D45" s="127"/>
      <c r="E45" s="142"/>
    </row>
    <row r="46" spans="1:7" s="2" customFormat="1" ht="13.5" hidden="1" customHeight="1" x14ac:dyDescent="0.2">
      <c r="A46" s="56"/>
      <c r="B46" s="126"/>
      <c r="C46" s="127"/>
      <c r="D46" s="127"/>
      <c r="E46" s="142"/>
    </row>
    <row r="47" spans="1:7" s="2" customFormat="1" ht="25.5" hidden="1" customHeight="1" x14ac:dyDescent="0.2">
      <c r="A47" s="126"/>
      <c r="B47" s="126"/>
      <c r="C47" s="127"/>
      <c r="D47" s="127"/>
      <c r="E47" s="142"/>
    </row>
    <row r="48" spans="1:7" s="2" customFormat="1" ht="13.5" hidden="1" customHeight="1" x14ac:dyDescent="0.2">
      <c r="A48" s="126"/>
      <c r="B48" s="126"/>
      <c r="C48" s="127"/>
      <c r="D48" s="127"/>
      <c r="E48" s="142"/>
    </row>
    <row r="49" spans="1:5" s="2" customFormat="1" ht="13.5" hidden="1" customHeight="1" x14ac:dyDescent="0.2">
      <c r="A49" s="126"/>
      <c r="B49" s="126"/>
      <c r="C49" s="127"/>
      <c r="D49" s="127"/>
      <c r="E49" s="142"/>
    </row>
    <row r="50" spans="1:5" s="2" customFormat="1" ht="14.25" thickTop="1" thickBot="1" x14ac:dyDescent="0.25">
      <c r="A50" s="126"/>
      <c r="B50" s="126"/>
      <c r="C50" s="127"/>
      <c r="D50" s="127"/>
      <c r="E50" s="142"/>
    </row>
    <row r="51" spans="1:5" s="108" customFormat="1" ht="63" customHeight="1" thickTop="1" thickBot="1" x14ac:dyDescent="0.3">
      <c r="A51" s="218" t="s">
        <v>74</v>
      </c>
      <c r="B51" s="219"/>
      <c r="C51" s="219"/>
      <c r="D51" s="220"/>
      <c r="E51" s="140">
        <v>1</v>
      </c>
    </row>
    <row r="52" spans="1:5" s="108" customFormat="1" ht="17.25" thickTop="1" thickBot="1" x14ac:dyDescent="0.3">
      <c r="A52" s="178"/>
      <c r="B52" s="178"/>
      <c r="C52" s="179"/>
      <c r="D52" s="180"/>
      <c r="E52" s="181"/>
    </row>
    <row r="53" spans="1:5" s="108" customFormat="1" ht="19.5" customHeight="1" thickTop="1" thickBot="1" x14ac:dyDescent="0.3">
      <c r="A53" s="221" t="s">
        <v>75</v>
      </c>
      <c r="B53" s="222"/>
      <c r="C53" s="222"/>
      <c r="D53" s="223"/>
      <c r="E53" s="140">
        <v>1</v>
      </c>
    </row>
    <row r="54" spans="1:5" s="2" customFormat="1" ht="17.25" thickTop="1" thickBot="1" x14ac:dyDescent="0.25">
      <c r="C54" s="137"/>
      <c r="D54" s="138"/>
      <c r="E54" s="181"/>
    </row>
    <row r="55" spans="1:5" s="2" customFormat="1" ht="19.5" customHeight="1" thickTop="1" thickBot="1" x14ac:dyDescent="0.25">
      <c r="A55" s="224" t="s">
        <v>67</v>
      </c>
      <c r="B55" s="225"/>
      <c r="C55" s="225"/>
      <c r="D55" s="226"/>
      <c r="E55" s="140">
        <f>E40*E51*E53</f>
        <v>500</v>
      </c>
    </row>
    <row r="56" spans="1:5" ht="16.5" thickTop="1" thickBot="1" x14ac:dyDescent="0.3">
      <c r="A56" s="86"/>
    </row>
    <row r="57" spans="1:5" x14ac:dyDescent="0.25">
      <c r="A57" s="91"/>
      <c r="B57" s="92" t="s">
        <v>17</v>
      </c>
      <c r="C57" s="93">
        <f>ROUNDUP(C59*C60,0)</f>
        <v>375</v>
      </c>
    </row>
    <row r="58" spans="1:5" x14ac:dyDescent="0.25">
      <c r="A58" s="89"/>
      <c r="B58" s="94" t="s">
        <v>18</v>
      </c>
      <c r="C58" s="95">
        <f>ROUNDUP(C59*C61,0)</f>
        <v>400</v>
      </c>
    </row>
    <row r="59" spans="1:5" x14ac:dyDescent="0.25">
      <c r="B59" s="96" t="s">
        <v>19</v>
      </c>
      <c r="C59" s="97">
        <f>E38</f>
        <v>500</v>
      </c>
    </row>
    <row r="60" spans="1:5" x14ac:dyDescent="0.25">
      <c r="B60" s="98" t="s">
        <v>20</v>
      </c>
      <c r="C60" s="99">
        <v>0.75</v>
      </c>
    </row>
    <row r="61" spans="1:5" ht="15.75" thickBot="1" x14ac:dyDescent="0.3">
      <c r="B61" s="100" t="s">
        <v>21</v>
      </c>
      <c r="C61" s="101">
        <v>0.8</v>
      </c>
    </row>
    <row r="62" spans="1:5" x14ac:dyDescent="0.25">
      <c r="C62" s="63"/>
    </row>
    <row r="65" spans="1:1" x14ac:dyDescent="0.25">
      <c r="A65" s="64" t="s">
        <v>22</v>
      </c>
    </row>
    <row r="67" spans="1:1" x14ac:dyDescent="0.25">
      <c r="A67" s="64" t="s">
        <v>23</v>
      </c>
    </row>
    <row r="69" spans="1:1" x14ac:dyDescent="0.25">
      <c r="A69" s="64" t="s">
        <v>24</v>
      </c>
    </row>
    <row r="71" spans="1:1" x14ac:dyDescent="0.25">
      <c r="A71" s="64" t="s">
        <v>25</v>
      </c>
    </row>
    <row r="73" spans="1:1" x14ac:dyDescent="0.25">
      <c r="A73" s="64" t="s">
        <v>26</v>
      </c>
    </row>
  </sheetData>
  <mergeCells count="14">
    <mergeCell ref="A35:A36"/>
    <mergeCell ref="A31:A33"/>
    <mergeCell ref="A20:A21"/>
    <mergeCell ref="A25:A26"/>
    <mergeCell ref="A1:G1"/>
    <mergeCell ref="A5:A10"/>
    <mergeCell ref="A12:A13"/>
    <mergeCell ref="A17:A18"/>
    <mergeCell ref="A28:A29"/>
    <mergeCell ref="A38:B38"/>
    <mergeCell ref="A51:D51"/>
    <mergeCell ref="A53:D53"/>
    <mergeCell ref="A55:D55"/>
    <mergeCell ref="A40:D40"/>
  </mergeCells>
  <phoneticPr fontId="29" type="noConversion"/>
  <conditionalFormatting sqref="E38">
    <cfRule type="cellIs" dxfId="2" priority="1" stopIfTrue="1" operator="greaterThanOrEqual">
      <formula>Acceptable_Compliance_Score</formula>
    </cfRule>
    <cfRule type="cellIs" dxfId="1" priority="2" stopIfTrue="1" operator="lessThan">
      <formula>$C$57</formula>
    </cfRule>
    <cfRule type="cellIs" dxfId="0" priority="3" stopIfTrue="1" operator="between">
      <formula>$C$58</formula>
      <formula>$C$57</formula>
    </cfRule>
  </conditionalFormatting>
  <printOptions horizontalCentered="1"/>
  <pageMargins left="0.7" right="0.7" top="0.75" bottom="0.75" header="0.3" footer="0.3"/>
  <pageSetup scale="4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4"/>
  <sheetViews>
    <sheetView zoomScaleNormal="100" workbookViewId="0">
      <selection sqref="A1:C1"/>
    </sheetView>
  </sheetViews>
  <sheetFormatPr defaultColWidth="6.7109375" defaultRowHeight="12.75" x14ac:dyDescent="0.2"/>
  <cols>
    <col min="1" max="1" width="6.7109375" style="33" customWidth="1"/>
    <col min="2" max="2" width="81.7109375" style="61" customWidth="1"/>
    <col min="3" max="3" width="61.140625" style="2" customWidth="1"/>
    <col min="4" max="10" width="11.85546875" style="2" customWidth="1"/>
    <col min="11" max="255" width="9.140625" style="2" customWidth="1"/>
    <col min="256" max="16384" width="6.7109375" style="2"/>
  </cols>
  <sheetData>
    <row r="1" spans="1:3" ht="27" customHeight="1" thickTop="1" thickBot="1" x14ac:dyDescent="0.25">
      <c r="A1" s="234" t="s">
        <v>58</v>
      </c>
      <c r="B1" s="234"/>
      <c r="C1" s="234"/>
    </row>
    <row r="2" spans="1:3" ht="13.5" thickTop="1" x14ac:dyDescent="0.2">
      <c r="A2" s="30"/>
      <c r="B2" s="31"/>
      <c r="C2" s="155"/>
    </row>
    <row r="3" spans="1:3" ht="25.5" customHeight="1" x14ac:dyDescent="0.2">
      <c r="A3" s="32"/>
      <c r="B3" s="243" t="s">
        <v>59</v>
      </c>
      <c r="C3" s="243"/>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3.5" thickTop="1" x14ac:dyDescent="0.2">
      <c r="A6" s="39" t="str">
        <f>'Proposal Scoring Information'!A4</f>
        <v xml:space="preserve"> </v>
      </c>
      <c r="B6" s="40" t="str">
        <f>'Proposal Scoring Information'!B4</f>
        <v xml:space="preserve"> </v>
      </c>
      <c r="C6" s="41"/>
    </row>
    <row r="7" spans="1:3" x14ac:dyDescent="0.2">
      <c r="A7" s="235">
        <f>'Proposal Scoring Information'!A5</f>
        <v>1</v>
      </c>
      <c r="B7" s="43" t="str">
        <f>'Proposal Scoring Information'!B5</f>
        <v>Business Structure and Business Approach</v>
      </c>
      <c r="C7" s="44"/>
    </row>
    <row r="8" spans="1:3" x14ac:dyDescent="0.2">
      <c r="A8" s="236"/>
      <c r="B8" s="46" t="str">
        <f>'Proposal Scoring Information'!B6</f>
        <v>Company Information for Bidder and its affiliates</v>
      </c>
      <c r="C8" s="47"/>
    </row>
    <row r="9" spans="1:3" x14ac:dyDescent="0.2">
      <c r="A9" s="236"/>
      <c r="B9" s="46" t="str">
        <f>'Proposal Scoring Information'!B7</f>
        <v>Supporting information showing Business Structure (Company Literature, etc.)</v>
      </c>
      <c r="C9" s="47"/>
    </row>
    <row r="10" spans="1:3" x14ac:dyDescent="0.2">
      <c r="A10" s="236"/>
      <c r="B10" s="51" t="str">
        <f>'Proposal Scoring Information'!B8</f>
        <v>Supporting information showing Nature of Services Provided (for BIDDER and its affiliates)</v>
      </c>
      <c r="C10" s="47"/>
    </row>
    <row r="11" spans="1:3" ht="25.5" x14ac:dyDescent="0.2">
      <c r="A11" s="236"/>
      <c r="B11" s="46" t="str">
        <f>'Proposal Scoring Information'!B9</f>
        <v>Supporting information describing Business Concepts and Business approach to be used in performing, meeting and achieving objectives of this solicitation</v>
      </c>
      <c r="C11" s="47"/>
    </row>
    <row r="12" spans="1:3" ht="25.5" x14ac:dyDescent="0.2">
      <c r="A12" s="237"/>
      <c r="B12" s="46" t="str">
        <f>'Proposal Scoring Information'!B10</f>
        <v>A copy of Articles of Incorporation and By-Laws, or other applicable forms concerning business organization (for BIDDER and affiliates)</v>
      </c>
      <c r="C12" s="47"/>
    </row>
    <row r="13" spans="1:3" x14ac:dyDescent="0.2">
      <c r="A13" s="48" t="str">
        <f>'Proposal Scoring Information'!A11</f>
        <v xml:space="preserve"> </v>
      </c>
      <c r="B13" s="46" t="str">
        <f>'Proposal Scoring Information'!B11</f>
        <v xml:space="preserve"> </v>
      </c>
      <c r="C13" s="47"/>
    </row>
    <row r="14" spans="1:3" x14ac:dyDescent="0.2">
      <c r="A14" s="238">
        <f>'Proposal Scoring Information'!A12</f>
        <v>2</v>
      </c>
      <c r="B14" s="50" t="str">
        <f>'Proposal Scoring Information'!B12</f>
        <v>Experience and Qualification</v>
      </c>
      <c r="C14" s="47"/>
    </row>
    <row r="15" spans="1:3" ht="75.75" customHeight="1" x14ac:dyDescent="0.2">
      <c r="A15" s="239"/>
      <c r="B15" s="157" t="str">
        <f>'Proposal Scoring Information'!B13</f>
        <v>Supporting information showing extensive and reliable experience in the safe and reliable distribution of fuel oil. Information should include, at least, the following:
• Successful completion or on-going contracts for the delivery of Diesel Fuel Oil No. 2, within the last five (5) years.  Total annual delivered fuel quantity must be similar or greater than the Solicitation volume requirements.</v>
      </c>
      <c r="C15" s="47"/>
    </row>
    <row r="16" spans="1:3" ht="38.25" x14ac:dyDescent="0.2">
      <c r="A16" s="189"/>
      <c r="B16" s="192" t="s">
        <v>82</v>
      </c>
      <c r="C16" s="196"/>
    </row>
    <row r="17" spans="1:3" ht="25.5" x14ac:dyDescent="0.2">
      <c r="A17" s="189"/>
      <c r="B17" s="192" t="s">
        <v>79</v>
      </c>
      <c r="C17" s="196"/>
    </row>
    <row r="18" spans="1:3" x14ac:dyDescent="0.2">
      <c r="A18" s="48" t="str">
        <f>'Proposal Scoring Information'!A16</f>
        <v xml:space="preserve"> </v>
      </c>
      <c r="B18" s="193" t="str">
        <f>'Proposal Scoring Information'!B16</f>
        <v xml:space="preserve"> </v>
      </c>
      <c r="C18" s="196"/>
    </row>
    <row r="19" spans="1:3" x14ac:dyDescent="0.2">
      <c r="A19" s="238">
        <f>'Proposal Scoring Information'!A17</f>
        <v>3</v>
      </c>
      <c r="B19" s="194" t="str">
        <f>'Proposal Scoring Information'!B17</f>
        <v>Organizational Structure and Qualifications</v>
      </c>
      <c r="C19" s="196"/>
    </row>
    <row r="20" spans="1:3" ht="38.25" x14ac:dyDescent="0.2">
      <c r="A20" s="239"/>
      <c r="B20" s="195" t="s">
        <v>76</v>
      </c>
      <c r="C20" s="196"/>
    </row>
    <row r="21" spans="1:3" x14ac:dyDescent="0.2">
      <c r="A21" s="45" t="str">
        <f>'Proposal Scoring Information'!A19</f>
        <v xml:space="preserve"> </v>
      </c>
      <c r="B21" s="46" t="str">
        <f>'Proposal Scoring Information'!B19</f>
        <v xml:space="preserve"> </v>
      </c>
      <c r="C21" s="47"/>
    </row>
    <row r="22" spans="1:3" x14ac:dyDescent="0.2">
      <c r="A22" s="235">
        <f>'Proposal Scoring Information'!A20</f>
        <v>4</v>
      </c>
      <c r="B22" s="43" t="str">
        <f>'Proposal Scoring Information'!B20</f>
        <v xml:space="preserve">Financial Information Checklist </v>
      </c>
      <c r="C22" s="47"/>
    </row>
    <row r="23" spans="1:3" x14ac:dyDescent="0.2">
      <c r="A23" s="236"/>
      <c r="B23" s="51" t="str">
        <f>'Proposal Scoring Information'!B21</f>
        <v xml:space="preserve">Brief description of company's financial position and capability. </v>
      </c>
      <c r="C23" s="47"/>
    </row>
    <row r="24" spans="1:3" x14ac:dyDescent="0.2">
      <c r="A24" s="177"/>
      <c r="B24" s="51" t="str">
        <f>'Proposal Scoring Information'!B22</f>
        <v xml:space="preserve">  Latest 10-k/Annual Report plus any 10-Qs/quarterly report issued subsequently</v>
      </c>
      <c r="C24" s="47"/>
    </row>
    <row r="25" spans="1:3" x14ac:dyDescent="0.2">
      <c r="A25" s="177"/>
      <c r="B25" s="51" t="str">
        <f>'Proposal Scoring Information'!B23</f>
        <v xml:space="preserve">  Financial Ratio</v>
      </c>
      <c r="C25" s="47"/>
    </row>
    <row r="26" spans="1:3" x14ac:dyDescent="0.2">
      <c r="A26" s="42"/>
      <c r="B26" s="43"/>
      <c r="C26" s="47"/>
    </row>
    <row r="27" spans="1:3" x14ac:dyDescent="0.2">
      <c r="A27" s="235">
        <f>'Proposal Scoring Information'!A25</f>
        <v>5</v>
      </c>
      <c r="B27" s="50" t="str">
        <f>'Proposal Scoring Information'!B25</f>
        <v>Insurance Policy</v>
      </c>
      <c r="C27" s="47"/>
    </row>
    <row r="28" spans="1:3" ht="25.5" x14ac:dyDescent="0.2">
      <c r="A28" s="236"/>
      <c r="B28" s="51" t="str">
        <f>'Proposal Scoring Information'!B26</f>
        <v xml:space="preserve">Provide a copy of your Insurance Policy for GPA's review, and proof of compliance with OPA 90 Insurance Requirements. </v>
      </c>
      <c r="C28" s="47"/>
    </row>
    <row r="29" spans="1:3" x14ac:dyDescent="0.2">
      <c r="A29" s="42"/>
      <c r="B29" s="50"/>
      <c r="C29" s="47"/>
    </row>
    <row r="30" spans="1:3" x14ac:dyDescent="0.2">
      <c r="A30" s="235">
        <f>'Proposal Scoring Information'!A28</f>
        <v>6</v>
      </c>
      <c r="B30" s="50" t="str">
        <f>'Proposal Scoring Information'!B28</f>
        <v>Local, Federal and Regulatory Compliance</v>
      </c>
      <c r="C30" s="47"/>
    </row>
    <row r="31" spans="1:3" ht="25.5" x14ac:dyDescent="0.2">
      <c r="A31" s="236"/>
      <c r="B31" s="46" t="s">
        <v>78</v>
      </c>
      <c r="C31" s="47"/>
    </row>
    <row r="32" spans="1:3" x14ac:dyDescent="0.2">
      <c r="A32" s="48"/>
      <c r="B32" s="51"/>
      <c r="C32" s="47"/>
    </row>
    <row r="33" spans="1:3" x14ac:dyDescent="0.2">
      <c r="A33" s="240">
        <f>'Proposal Scoring Information'!A31</f>
        <v>7</v>
      </c>
      <c r="B33" s="43" t="str">
        <f>'Proposal Scoring Information'!B31</f>
        <v>Client References</v>
      </c>
      <c r="C33" s="47"/>
    </row>
    <row r="34" spans="1:3" ht="38.25" x14ac:dyDescent="0.2">
      <c r="A34" s="241"/>
      <c r="B34" s="51" t="str">
        <f>'Proposal Scoring Information'!B32</f>
        <v xml:space="preserve">At least three (3) client references for similar or larger contracts shall be submitted by the BIDDERs  (include the Client Name, Position, Company and copies of contracts with the BIDDERs or AFFILIATES).  </v>
      </c>
      <c r="C34" s="47"/>
    </row>
    <row r="35" spans="1:3" ht="25.5" x14ac:dyDescent="0.2">
      <c r="A35" s="242"/>
      <c r="B35" s="51" t="str">
        <f>'Proposal Scoring Information'!B33</f>
        <v xml:space="preserve">At least three (3) client reference letters describing relationship with Bidder, and Bidder's contract performance. </v>
      </c>
      <c r="C35" s="47"/>
    </row>
    <row r="36" spans="1:3" x14ac:dyDescent="0.2">
      <c r="A36" s="42"/>
      <c r="B36" s="50"/>
      <c r="C36" s="47"/>
    </row>
    <row r="37" spans="1:3" x14ac:dyDescent="0.2">
      <c r="A37" s="235">
        <f>'Proposal Scoring Information'!A35</f>
        <v>8</v>
      </c>
      <c r="B37" s="50" t="str">
        <f>'Proposal Scoring Information'!B35</f>
        <v>Mobilization Capability Checklist</v>
      </c>
      <c r="C37" s="47"/>
    </row>
    <row r="38" spans="1:3" ht="13.5" thickBot="1" x14ac:dyDescent="0.25">
      <c r="A38" s="237"/>
      <c r="B38" s="51" t="str">
        <f>'Proposal Scoring Information'!B36</f>
        <v>Proof Of Capability To Mobilize Full Support Services No Later Than 30 days after contract signing</v>
      </c>
      <c r="C38" s="47"/>
    </row>
    <row r="39" spans="1:3" ht="13.5" thickTop="1" x14ac:dyDescent="0.2">
      <c r="A39" s="52"/>
      <c r="B39" s="53"/>
      <c r="C39" s="54"/>
    </row>
    <row r="40" spans="1:3" x14ac:dyDescent="0.2">
      <c r="A40" s="55"/>
      <c r="B40" s="56"/>
      <c r="C40" s="57"/>
    </row>
    <row r="41" spans="1:3" x14ac:dyDescent="0.2">
      <c r="A41" s="55"/>
      <c r="B41" s="56"/>
      <c r="C41" s="57"/>
    </row>
    <row r="42" spans="1:3" x14ac:dyDescent="0.2">
      <c r="A42" s="55"/>
      <c r="B42" s="56"/>
      <c r="C42" s="57"/>
    </row>
    <row r="43" spans="1:3" x14ac:dyDescent="0.2">
      <c r="A43" s="55"/>
      <c r="B43" s="56"/>
      <c r="C43" s="57"/>
    </row>
    <row r="44" spans="1:3" x14ac:dyDescent="0.2">
      <c r="A44" s="55"/>
      <c r="B44" s="56"/>
      <c r="C44" s="57"/>
    </row>
    <row r="45" spans="1:3" x14ac:dyDescent="0.2">
      <c r="A45" s="55"/>
      <c r="B45" s="56"/>
      <c r="C45" s="57"/>
    </row>
    <row r="46" spans="1:3" x14ac:dyDescent="0.2">
      <c r="A46" s="55"/>
      <c r="B46" s="56"/>
      <c r="C46" s="57"/>
    </row>
    <row r="47" spans="1:3" x14ac:dyDescent="0.2">
      <c r="A47" s="55"/>
      <c r="B47" s="56"/>
      <c r="C47" s="57"/>
    </row>
    <row r="48" spans="1:3" x14ac:dyDescent="0.2">
      <c r="A48" s="55"/>
      <c r="B48" s="56"/>
      <c r="C48" s="57"/>
    </row>
    <row r="49" spans="1:3" x14ac:dyDescent="0.2">
      <c r="A49" s="55"/>
      <c r="B49" s="56"/>
      <c r="C49" s="57"/>
    </row>
    <row r="50" spans="1:3" x14ac:dyDescent="0.2">
      <c r="A50" s="55"/>
      <c r="B50" s="56"/>
      <c r="C50" s="57"/>
    </row>
    <row r="51" spans="1:3" x14ac:dyDescent="0.2">
      <c r="A51" s="55"/>
      <c r="B51" s="56"/>
      <c r="C51" s="57"/>
    </row>
    <row r="52" spans="1:3" x14ac:dyDescent="0.2">
      <c r="A52" s="55"/>
      <c r="B52" s="56"/>
      <c r="C52" s="57"/>
    </row>
    <row r="53" spans="1:3" x14ac:dyDescent="0.2">
      <c r="A53" s="55"/>
      <c r="B53" s="56"/>
      <c r="C53" s="57"/>
    </row>
    <row r="54" spans="1:3" x14ac:dyDescent="0.2">
      <c r="A54" s="55"/>
      <c r="B54" s="56"/>
      <c r="C54" s="57"/>
    </row>
    <row r="55" spans="1:3" x14ac:dyDescent="0.2">
      <c r="A55" s="55"/>
      <c r="B55" s="59"/>
      <c r="C55" s="60"/>
    </row>
    <row r="56" spans="1:3" x14ac:dyDescent="0.2">
      <c r="A56" s="55"/>
      <c r="B56" s="59"/>
      <c r="C56" s="60"/>
    </row>
    <row r="57" spans="1:3" x14ac:dyDescent="0.2">
      <c r="A57" s="55"/>
      <c r="B57" s="59"/>
      <c r="C57" s="60"/>
    </row>
    <row r="58" spans="1:3" x14ac:dyDescent="0.2">
      <c r="A58" s="55"/>
      <c r="B58" s="59"/>
      <c r="C58" s="60"/>
    </row>
    <row r="59" spans="1:3" x14ac:dyDescent="0.2">
      <c r="A59" s="55"/>
      <c r="B59" s="59"/>
      <c r="C59" s="60"/>
    </row>
    <row r="60" spans="1:3" x14ac:dyDescent="0.2">
      <c r="A60" s="55"/>
      <c r="B60" s="59"/>
      <c r="C60" s="60"/>
    </row>
    <row r="61" spans="1:3" x14ac:dyDescent="0.2">
      <c r="A61" s="55"/>
      <c r="B61" s="59"/>
      <c r="C61" s="60"/>
    </row>
    <row r="62" spans="1:3" x14ac:dyDescent="0.2">
      <c r="A62" s="55"/>
      <c r="B62" s="59"/>
      <c r="C62" s="60"/>
    </row>
    <row r="63" spans="1:3" x14ac:dyDescent="0.2">
      <c r="A63" s="55"/>
      <c r="B63" s="59"/>
      <c r="C63" s="60"/>
    </row>
    <row r="64" spans="1:3" x14ac:dyDescent="0.2">
      <c r="A64" s="55"/>
      <c r="B64" s="59"/>
      <c r="C64" s="60"/>
    </row>
  </sheetData>
  <mergeCells count="10">
    <mergeCell ref="A1:C1"/>
    <mergeCell ref="A7:A12"/>
    <mergeCell ref="A14:A15"/>
    <mergeCell ref="A33:A35"/>
    <mergeCell ref="A37:A38"/>
    <mergeCell ref="B3:C3"/>
    <mergeCell ref="A19:A20"/>
    <mergeCell ref="A22:A23"/>
    <mergeCell ref="A27:A28"/>
    <mergeCell ref="A30:A31"/>
  </mergeCells>
  <phoneticPr fontId="29" type="noConversion"/>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33" t="s">
        <v>27</v>
      </c>
      <c r="B1" s="233"/>
      <c r="C1" s="233"/>
      <c r="D1" s="103"/>
      <c r="E1" s="103"/>
      <c r="F1" s="103"/>
      <c r="G1" s="103"/>
    </row>
    <row r="2" spans="1:7" ht="13.5" thickTop="1" x14ac:dyDescent="0.2">
      <c r="D2" s="104"/>
      <c r="E2" s="104"/>
      <c r="F2" s="104"/>
      <c r="G2" s="104"/>
    </row>
    <row r="3" spans="1:7" s="108" customFormat="1" ht="18.75" x14ac:dyDescent="0.25">
      <c r="A3" s="105"/>
      <c r="B3" s="106" t="str">
        <f>B60</f>
        <v>PMC Qualifications Checklist Score:</v>
      </c>
      <c r="C3" s="107">
        <f>C60</f>
        <v>90</v>
      </c>
    </row>
    <row r="4" spans="1:7" s="108" customFormat="1" ht="15.75" x14ac:dyDescent="0.25">
      <c r="A4" s="104"/>
      <c r="B4" s="109"/>
      <c r="C4" s="110"/>
    </row>
    <row r="5" spans="1:7" ht="25.5" x14ac:dyDescent="0.2">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2">
      <c r="A6" s="39" t="str">
        <f>'[1]Part 1- Qual Support References'!A6</f>
        <v xml:space="preserve"> </v>
      </c>
      <c r="B6" s="113" t="str">
        <f>'[1]Part 1- Qual Support References'!B6</f>
        <v xml:space="preserve"> </v>
      </c>
      <c r="C6" s="114"/>
    </row>
    <row r="7" spans="1:7" x14ac:dyDescent="0.2">
      <c r="A7" s="235">
        <f>'[1]Part 1- Qual Support References'!A7</f>
        <v>1</v>
      </c>
      <c r="B7" s="115" t="str">
        <f>'[1]Part 1- Qual Support References'!B7</f>
        <v xml:space="preserve">Fuel Storage Facility Management </v>
      </c>
      <c r="C7" s="116">
        <f>SUM(C8:C9)</f>
        <v>9</v>
      </c>
    </row>
    <row r="8" spans="1:7" ht="30.75" customHeight="1" x14ac:dyDescent="0.2">
      <c r="A8" s="236"/>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2">
      <c r="A9" s="237"/>
      <c r="B9" s="117" t="str">
        <f>'[1]Part 1- Qual Support References'!B9</f>
        <v>Categorization Of Proposed PMC Personnel By Specific Area Of Expertise</v>
      </c>
      <c r="C9" s="118">
        <f>IF(LEN('[1]Part 1- Qual Support References'!C9)&gt;=3,'[1]Proposal Scoring Information'!K7,0)</f>
        <v>4</v>
      </c>
    </row>
    <row r="10" spans="1:7" x14ac:dyDescent="0.2">
      <c r="A10" s="49" t="str">
        <f>'[1]Part 1- Qual Support References'!A10</f>
        <v xml:space="preserve"> </v>
      </c>
      <c r="B10" s="117" t="str">
        <f>'[1]Part 1- Qual Support References'!B10</f>
        <v xml:space="preserve"> </v>
      </c>
      <c r="C10" s="118" t="s">
        <v>14</v>
      </c>
    </row>
    <row r="11" spans="1:7" x14ac:dyDescent="0.2">
      <c r="A11" s="235">
        <f>'[1]Part 1- Qual Support References'!A11</f>
        <v>2</v>
      </c>
      <c r="B11" s="115" t="str">
        <f>'[1]Part 1- Qual Support References'!B11</f>
        <v>Fuel Storage Facility Operations and Maintenance</v>
      </c>
      <c r="C11" s="116">
        <f>SUM(C12:C13)</f>
        <v>10</v>
      </c>
    </row>
    <row r="12" spans="1:7" ht="25.5" x14ac:dyDescent="0.2">
      <c r="A12" s="236"/>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51" x14ac:dyDescent="0.2">
      <c r="A13" s="237"/>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2">
      <c r="A14" s="49" t="str">
        <f>'[1]Part 1- Qual Support References'!A14</f>
        <v xml:space="preserve"> </v>
      </c>
      <c r="B14" s="117" t="str">
        <f>'[1]Part 1- Qual Support References'!B14</f>
        <v xml:space="preserve"> </v>
      </c>
      <c r="C14" s="118"/>
    </row>
    <row r="15" spans="1:7" x14ac:dyDescent="0.2">
      <c r="A15" s="235">
        <f>'[1]Part 1- Qual Support References'!A15</f>
        <v>3</v>
      </c>
      <c r="B15" s="115" t="str">
        <f>'[1]Part 1- Qual Support References'!B15</f>
        <v>Root-Cause Failure Analysis Experience Checklist</v>
      </c>
      <c r="C15" s="116">
        <f>SUM(C16:C17)</f>
        <v>8</v>
      </c>
    </row>
    <row r="16" spans="1:7" ht="25.5" x14ac:dyDescent="0.2">
      <c r="A16" s="236"/>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2">
      <c r="A17" s="237"/>
      <c r="B17" s="117" t="str">
        <f>'[1]Part 1- Qual Support References'!B17</f>
        <v>Brief Description Of Successful Implementation Of Remedies.</v>
      </c>
      <c r="C17" s="118">
        <f>IF(LEN('[1]Part 1- Qual Support References'!C17)&gt;=3,'[1]Proposal Scoring Information'!K15,0)</f>
        <v>4</v>
      </c>
    </row>
    <row r="18" spans="1:3" x14ac:dyDescent="0.2">
      <c r="A18" s="49"/>
      <c r="B18" s="117" t="str">
        <f>'[1]Part 1- Qual Support References'!B18</f>
        <v xml:space="preserve"> </v>
      </c>
      <c r="C18" s="118"/>
    </row>
    <row r="19" spans="1:3" x14ac:dyDescent="0.2">
      <c r="A19" s="235">
        <f>'[1]Part 1- Qual Support References'!A19</f>
        <v>4</v>
      </c>
      <c r="B19" s="115" t="str">
        <f>'[1]Part 1- Qual Support References'!B19</f>
        <v>Performance Benchmarking and Development Of Key Performance Indicators</v>
      </c>
      <c r="C19" s="116">
        <f>SUM(C20:C22)</f>
        <v>12</v>
      </c>
    </row>
    <row r="20" spans="1:3" ht="45" customHeight="1" x14ac:dyDescent="0.2">
      <c r="A20" s="236"/>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2">
      <c r="A21" s="236"/>
      <c r="B21" s="117" t="str">
        <f>'[1]Part 1- Qual Support References'!B21</f>
        <v>Experience With Applicable Industry Standards, such as API, ASTM, ANSI, UL.</v>
      </c>
      <c r="C21" s="118">
        <f>IF(LEN('[1]Part 1- Qual Support References'!C21)&gt;=3,'[1]Proposal Scoring Information'!K19,0)</f>
        <v>4</v>
      </c>
    </row>
    <row r="22" spans="1:3" ht="25.5" x14ac:dyDescent="0.2">
      <c r="A22" s="237"/>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2">
      <c r="A23" s="119"/>
      <c r="B23" s="117" t="str">
        <f>'[1]Part 1- Qual Support References'!B23</f>
        <v xml:space="preserve"> </v>
      </c>
      <c r="C23" s="118"/>
    </row>
    <row r="24" spans="1:3" x14ac:dyDescent="0.2">
      <c r="A24" s="244">
        <f>'[1]Part 1- Qual Support References'!A24</f>
        <v>5</v>
      </c>
      <c r="B24" s="115" t="str">
        <f>'[1]Part 1- Qual Support References'!B24</f>
        <v xml:space="preserve">Use of a Maintenance Management System </v>
      </c>
      <c r="C24" s="116">
        <f>SUM(C25:C27)</f>
        <v>5</v>
      </c>
    </row>
    <row r="25" spans="1:3" ht="32.25" customHeight="1" x14ac:dyDescent="0.2">
      <c r="A25" s="244"/>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2">
      <c r="A26" s="244"/>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2">
      <c r="A27" s="120"/>
      <c r="B27" s="117"/>
      <c r="C27" s="118"/>
    </row>
    <row r="28" spans="1:3" x14ac:dyDescent="0.2">
      <c r="A28" s="244">
        <v>6</v>
      </c>
      <c r="B28" s="115" t="str">
        <f>'[1]Part 1- Qual Support References'!B28</f>
        <v>Environmental Compliance Review, Monitoring and Requirements Experience</v>
      </c>
      <c r="C28" s="116">
        <f>SUM(C29:C31)</f>
        <v>9</v>
      </c>
    </row>
    <row r="29" spans="1:3" ht="25.5" x14ac:dyDescent="0.2">
      <c r="A29" s="244"/>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2">
      <c r="A30" s="244"/>
      <c r="B30" s="117" t="str">
        <f>'[1]Part 1- Qual Support References'!B30</f>
        <v>Experience with and/or readiness for responding to Oil Spills .</v>
      </c>
      <c r="C30" s="118">
        <f>IF(LEN('[1]Part 1- Qual Support References'!C30)&gt;=3,'[1]Proposal Scoring Information'!K28,0)</f>
        <v>5</v>
      </c>
    </row>
    <row r="31" spans="1:3" x14ac:dyDescent="0.2">
      <c r="A31" s="49"/>
      <c r="B31" s="117"/>
      <c r="C31" s="118"/>
    </row>
    <row r="32" spans="1:3" x14ac:dyDescent="0.2">
      <c r="A32" s="235">
        <f>'[1]Part 1- Qual Support References'!A32</f>
        <v>7</v>
      </c>
      <c r="B32" s="115" t="str">
        <f>'[1]Part 1- Qual Support References'!B32</f>
        <v xml:space="preserve">Financial Information Checklist </v>
      </c>
      <c r="C32" s="116">
        <f>SUM(C34:C36)</f>
        <v>6</v>
      </c>
    </row>
    <row r="33" spans="1:3" x14ac:dyDescent="0.2">
      <c r="A33" s="236"/>
      <c r="B33" s="117" t="str">
        <f>'[1]Part 1- Qual Support References'!B33</f>
        <v>Three-Year Historical and Two-Year Projections:</v>
      </c>
    </row>
    <row r="34" spans="1:3" x14ac:dyDescent="0.2">
      <c r="A34" s="236"/>
      <c r="B34" s="117" t="str">
        <f>'[1]Part 1- Qual Support References'!B34</f>
        <v>Balance Sheet (Audited)</v>
      </c>
      <c r="C34" s="118">
        <f>IF(LEN('[1]Part 1- Qual Support References'!C34)&gt;=3,'[1]Proposal Scoring Information'!K32,0)</f>
        <v>2</v>
      </c>
    </row>
    <row r="35" spans="1:3" x14ac:dyDescent="0.2">
      <c r="A35" s="236"/>
      <c r="B35" s="117" t="str">
        <f>'[1]Part 1- Qual Support References'!B35</f>
        <v>Income Statement (Audited)</v>
      </c>
      <c r="C35" s="118">
        <f>IF(LEN('[1]Part 1- Qual Support References'!C35)&gt;=3,'[1]Proposal Scoring Information'!K33,0)</f>
        <v>2</v>
      </c>
    </row>
    <row r="36" spans="1:3" x14ac:dyDescent="0.2">
      <c r="A36" s="236"/>
      <c r="B36" s="117" t="str">
        <f>'[1]Part 1- Qual Support References'!B36</f>
        <v xml:space="preserve">Financial Ratios </v>
      </c>
      <c r="C36" s="118">
        <f>IF(LEN('[1]Part 1- Qual Support References'!C36)&gt;=3,'[1]Proposal Scoring Information'!K34,0)</f>
        <v>2</v>
      </c>
    </row>
    <row r="37" spans="1:3" x14ac:dyDescent="0.2">
      <c r="A37" s="49"/>
      <c r="B37" s="117"/>
      <c r="C37" s="118"/>
    </row>
    <row r="38" spans="1:3" x14ac:dyDescent="0.2">
      <c r="A38" s="236">
        <v>8</v>
      </c>
      <c r="B38" s="115" t="str">
        <f>'[1]Part 1- Qual Support References'!B38</f>
        <v xml:space="preserve">Insurance Policy </v>
      </c>
      <c r="C38" s="116">
        <f>C39</f>
        <v>4</v>
      </c>
    </row>
    <row r="39" spans="1:3" x14ac:dyDescent="0.2">
      <c r="A39" s="237"/>
      <c r="B39" s="117" t="str">
        <f>'[1]Part 1- Qual Support References'!B39</f>
        <v xml:space="preserve">Provide a copy of your Insurance Policy for GPA's review. </v>
      </c>
      <c r="C39" s="118">
        <f>IF(LEN('[1]Part 1- Qual Support References'!C39)&gt;=3,'[1]Proposal Scoring Information'!K37,0)</f>
        <v>4</v>
      </c>
    </row>
    <row r="40" spans="1:3" x14ac:dyDescent="0.2">
      <c r="A40" s="119"/>
      <c r="B40" s="117"/>
      <c r="C40" s="118"/>
    </row>
    <row r="41" spans="1:3" x14ac:dyDescent="0.2">
      <c r="A41" s="244">
        <v>9</v>
      </c>
      <c r="B41" s="115" t="str">
        <f>'[1]Part 1- Qual Support References'!B41</f>
        <v xml:space="preserve">Organizational Chart </v>
      </c>
      <c r="C41" s="116">
        <f>SUM(C42:C44)</f>
        <v>5</v>
      </c>
    </row>
    <row r="42" spans="1:3" ht="38.25" x14ac:dyDescent="0.2">
      <c r="A42" s="244"/>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2">
      <c r="A43" s="244"/>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2">
      <c r="A44" s="49"/>
      <c r="B44" s="117"/>
      <c r="C44" s="118"/>
    </row>
    <row r="45" spans="1:3" x14ac:dyDescent="0.2">
      <c r="A45" s="235">
        <v>10</v>
      </c>
      <c r="B45" s="115" t="str">
        <f>'[1]Part 1- Qual Support References'!B45</f>
        <v>Mobilization Capability Checklist</v>
      </c>
      <c r="C45" s="116">
        <f>C46</f>
        <v>2</v>
      </c>
    </row>
    <row r="46" spans="1:3" ht="25.5" x14ac:dyDescent="0.2">
      <c r="A46" s="236"/>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2">
      <c r="A47" s="49"/>
      <c r="B47" s="117"/>
      <c r="C47" s="118"/>
    </row>
    <row r="48" spans="1:3" x14ac:dyDescent="0.2">
      <c r="A48" s="236">
        <v>11</v>
      </c>
      <c r="B48" s="115" t="str">
        <f>'[1]Part 1- Qual Support References'!B48</f>
        <v>Proponent Detailed Questions</v>
      </c>
      <c r="C48" s="116">
        <f>SUM(C50,C52,C54,C56,C58)</f>
        <v>20</v>
      </c>
    </row>
    <row r="49" spans="1:3" x14ac:dyDescent="0.2">
      <c r="A49" s="236"/>
      <c r="B49" s="117"/>
      <c r="C49" s="118"/>
    </row>
    <row r="50" spans="1:3" ht="38.25" x14ac:dyDescent="0.2">
      <c r="A50" s="236"/>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2">
      <c r="A51" s="236"/>
      <c r="B51" s="117"/>
      <c r="C51" s="118"/>
    </row>
    <row r="52" spans="1:3" ht="38.25" x14ac:dyDescent="0.2">
      <c r="A52" s="236"/>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2">
      <c r="A53" s="236"/>
      <c r="B53" s="117"/>
      <c r="C53" s="118"/>
    </row>
    <row r="54" spans="1:3" ht="25.5" x14ac:dyDescent="0.2">
      <c r="A54" s="236"/>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2">
      <c r="A55" s="236"/>
      <c r="B55" s="117"/>
      <c r="C55" s="118"/>
    </row>
    <row r="56" spans="1:3" ht="38.25" x14ac:dyDescent="0.2">
      <c r="A56" s="236"/>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2">
      <c r="A57" s="236"/>
      <c r="B57" s="117"/>
      <c r="C57" s="118"/>
    </row>
    <row r="58" spans="1:3" ht="25.5" x14ac:dyDescent="0.2">
      <c r="A58" s="236"/>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2">
      <c r="A59" s="49"/>
      <c r="B59" s="117"/>
      <c r="C59" s="118"/>
    </row>
    <row r="60" spans="1:3" ht="16.5" thickBot="1" x14ac:dyDescent="0.25">
      <c r="A60" s="121"/>
      <c r="B60" s="122" t="s">
        <v>28</v>
      </c>
      <c r="C60" s="123">
        <f>SUM(C7:C59)/2</f>
        <v>90</v>
      </c>
    </row>
    <row r="61" spans="1:3" ht="13.5" thickTop="1" x14ac:dyDescent="0.2">
      <c r="A61" s="245"/>
      <c r="B61" s="124"/>
      <c r="C61" s="125"/>
    </row>
    <row r="62" spans="1:3" hidden="1" x14ac:dyDescent="0.2">
      <c r="A62" s="246"/>
      <c r="B62" s="126"/>
      <c r="C62" s="127"/>
    </row>
    <row r="63" spans="1:3" hidden="1" x14ac:dyDescent="0.2">
      <c r="A63" s="246"/>
      <c r="B63" s="126"/>
      <c r="C63" s="127"/>
    </row>
    <row r="64" spans="1:3" hidden="1" x14ac:dyDescent="0.2">
      <c r="A64" s="246"/>
      <c r="B64" s="128"/>
      <c r="C64" s="127"/>
    </row>
    <row r="65" spans="1:3" hidden="1" x14ac:dyDescent="0.2">
      <c r="A65" s="246"/>
      <c r="B65" s="126"/>
      <c r="C65" s="127"/>
    </row>
    <row r="66" spans="1:3" hidden="1" x14ac:dyDescent="0.2">
      <c r="A66" s="246"/>
      <c r="B66" s="126"/>
      <c r="C66" s="127"/>
    </row>
    <row r="67" spans="1:3" hidden="1" x14ac:dyDescent="0.2">
      <c r="A67" s="246"/>
      <c r="B67" s="128"/>
      <c r="C67" s="127"/>
    </row>
    <row r="68" spans="1:3" hidden="1" x14ac:dyDescent="0.2">
      <c r="A68" s="246"/>
      <c r="B68" s="126"/>
      <c r="C68" s="127"/>
    </row>
    <row r="69" spans="1:3" x14ac:dyDescent="0.2">
      <c r="A69" s="246"/>
      <c r="B69" s="126"/>
      <c r="C69" s="127"/>
    </row>
    <row r="70" spans="1:3" ht="13.5" thickBot="1" x14ac:dyDescent="0.25">
      <c r="A70" s="129"/>
      <c r="B70" s="128"/>
      <c r="C70" s="127"/>
    </row>
    <row r="71" spans="1:3" ht="17.25" thickTop="1" thickBot="1" x14ac:dyDescent="0.25">
      <c r="A71" s="130"/>
      <c r="B71" s="131" t="str">
        <f>'[1]Part 1- Qual Support References'!B71</f>
        <v>QUALIFICATIONS FOR OPTIONAL TASKS</v>
      </c>
      <c r="C71" s="132"/>
    </row>
    <row r="72" spans="1:3" ht="13.5" thickTop="1" x14ac:dyDescent="0.2">
      <c r="A72" s="129"/>
      <c r="B72" s="126"/>
      <c r="C72" s="127"/>
    </row>
    <row r="73" spans="1:3" x14ac:dyDescent="0.2">
      <c r="A73" s="133"/>
      <c r="B73" s="134" t="str">
        <f>'[1]Part 1- Qual Support References'!B73</f>
        <v>Full Assessment and Compliance Review of Pipelines</v>
      </c>
      <c r="C73" s="135"/>
    </row>
    <row r="74" spans="1:3" ht="25.5" x14ac:dyDescent="0.2">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5.5" x14ac:dyDescent="0.2">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5.5" x14ac:dyDescent="0.2">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2">
      <c r="A77" s="129"/>
      <c r="B77" s="126"/>
      <c r="C77" s="127"/>
    </row>
    <row r="78" spans="1:3" x14ac:dyDescent="0.2">
      <c r="A78" s="129"/>
      <c r="B78" s="126"/>
      <c r="C78" s="127"/>
    </row>
    <row r="79" spans="1:3" x14ac:dyDescent="0.2">
      <c r="A79" s="129"/>
      <c r="B79" s="128"/>
      <c r="C79" s="127"/>
    </row>
    <row r="80" spans="1:3" x14ac:dyDescent="0.2">
      <c r="A80" s="129"/>
      <c r="B80" s="126"/>
      <c r="C80" s="127"/>
    </row>
    <row r="81" spans="1:3" x14ac:dyDescent="0.2">
      <c r="A81" s="129"/>
      <c r="B81" s="126"/>
      <c r="C81" s="127"/>
    </row>
  </sheetData>
  <mergeCells count="15">
    <mergeCell ref="A61:A63"/>
    <mergeCell ref="A64:A66"/>
    <mergeCell ref="A67:A69"/>
    <mergeCell ref="A28:A30"/>
    <mergeCell ref="A32:A36"/>
    <mergeCell ref="A38:A39"/>
    <mergeCell ref="A41:A43"/>
    <mergeCell ref="A45:A46"/>
    <mergeCell ref="A48:A58"/>
    <mergeCell ref="A24:A26"/>
    <mergeCell ref="A1:C1"/>
    <mergeCell ref="A7:A9"/>
    <mergeCell ref="A11:A13"/>
    <mergeCell ref="A15:A17"/>
    <mergeCell ref="A19:A22"/>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tabSelected="1" workbookViewId="0">
      <selection activeCell="B17" sqref="B17"/>
    </sheetView>
  </sheetViews>
  <sheetFormatPr defaultColWidth="13.42578125" defaultRowHeight="12.75" x14ac:dyDescent="0.2"/>
  <cols>
    <col min="1" max="1" width="5.28515625" style="2" customWidth="1"/>
    <col min="2" max="2" width="104.42578125" style="2" customWidth="1"/>
    <col min="3" max="3" width="9.5703125" style="137" customWidth="1"/>
    <col min="4" max="4" width="7.28515625" style="138" customWidth="1"/>
    <col min="5" max="5" width="9.5703125" style="138"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33" t="s">
        <v>29</v>
      </c>
      <c r="B1" s="233"/>
      <c r="C1" s="233"/>
      <c r="D1" s="233"/>
      <c r="E1" s="233"/>
    </row>
    <row r="2" spans="1:5" ht="13.5" thickTop="1" x14ac:dyDescent="0.2"/>
    <row r="3" spans="1:5" s="108" customFormat="1" ht="18" customHeight="1" x14ac:dyDescent="0.25">
      <c r="A3" s="249" t="s">
        <v>30</v>
      </c>
      <c r="B3" s="250"/>
      <c r="C3" s="250"/>
      <c r="D3" s="250"/>
      <c r="E3" s="251"/>
    </row>
    <row r="4" spans="1:5" ht="8.1" customHeight="1" x14ac:dyDescent="0.2">
      <c r="B4" s="109"/>
      <c r="C4" s="110"/>
      <c r="D4" s="144"/>
      <c r="E4" s="55"/>
    </row>
    <row r="5" spans="1:5" ht="18" customHeight="1" x14ac:dyDescent="0.2">
      <c r="A5" s="139"/>
      <c r="B5" s="247" t="str">
        <f>CONCATENATE("Part 2- Qualifications Evaluation Scoresheet For ", '[1]Proposal Instructions'!A5)</f>
        <v>Part 2- Qualifications Evaluation Scoresheet For Task 0: Replace this Text with Bidder's Name.</v>
      </c>
      <c r="C5" s="247"/>
      <c r="D5" s="247"/>
      <c r="E5" s="248"/>
    </row>
    <row r="6" spans="1:5" ht="8.1" customHeight="1" thickBot="1" x14ac:dyDescent="0.25"/>
    <row r="7" spans="1:5" ht="44.25" customHeight="1" thickTop="1" thickBot="1" x14ac:dyDescent="0.25">
      <c r="A7" s="148"/>
      <c r="B7" s="161" t="str">
        <f>'Proposal Scoring Information'!B3</f>
        <v>Bidder Checklist Items</v>
      </c>
      <c r="C7" s="168" t="s">
        <v>9</v>
      </c>
      <c r="D7" s="149" t="s">
        <v>31</v>
      </c>
      <c r="E7" s="149" t="s">
        <v>32</v>
      </c>
    </row>
    <row r="8" spans="1:5" ht="8.1" customHeight="1" x14ac:dyDescent="0.2">
      <c r="A8" s="150" t="str">
        <f>'[1]Part 1- Qual Support References'!A6</f>
        <v xml:space="preserve"> </v>
      </c>
      <c r="B8" s="162" t="str">
        <f>'[1]Part 1- Qual Support References'!B6</f>
        <v xml:space="preserve"> </v>
      </c>
      <c r="C8" s="169"/>
      <c r="D8" s="154"/>
      <c r="E8" s="154"/>
    </row>
    <row r="9" spans="1:5" ht="15" customHeight="1" x14ac:dyDescent="0.2">
      <c r="A9" s="235">
        <v>1</v>
      </c>
      <c r="B9" s="163" t="s">
        <v>46</v>
      </c>
      <c r="C9" s="170">
        <f>SUM(C10:C14)</f>
        <v>6</v>
      </c>
      <c r="D9" s="146"/>
      <c r="E9" s="146">
        <f>SUM(E10:E14)</f>
        <v>0</v>
      </c>
    </row>
    <row r="10" spans="1:5" ht="18" customHeight="1" x14ac:dyDescent="0.2">
      <c r="A10" s="236"/>
      <c r="B10" s="164" t="s">
        <v>48</v>
      </c>
      <c r="C10" s="171">
        <v>1</v>
      </c>
      <c r="D10" s="172"/>
      <c r="E10" s="145">
        <f>C10*D10</f>
        <v>0</v>
      </c>
    </row>
    <row r="11" spans="1:5" ht="18" customHeight="1" x14ac:dyDescent="0.2">
      <c r="A11" s="236"/>
      <c r="B11" s="164" t="s">
        <v>60</v>
      </c>
      <c r="C11" s="171">
        <v>1</v>
      </c>
      <c r="D11" s="172"/>
      <c r="E11" s="145">
        <f>C11*D11</f>
        <v>0</v>
      </c>
    </row>
    <row r="12" spans="1:5" ht="18" customHeight="1" x14ac:dyDescent="0.2">
      <c r="A12" s="236"/>
      <c r="B12" s="164" t="s">
        <v>49</v>
      </c>
      <c r="C12" s="171">
        <v>1</v>
      </c>
      <c r="D12" s="172"/>
      <c r="E12" s="145">
        <f>C12*D12</f>
        <v>0</v>
      </c>
    </row>
    <row r="13" spans="1:5" ht="36" customHeight="1" x14ac:dyDescent="0.2">
      <c r="A13" s="236"/>
      <c r="B13" s="164" t="s">
        <v>50</v>
      </c>
      <c r="C13" s="171">
        <v>1</v>
      </c>
      <c r="D13" s="172"/>
      <c r="E13" s="145">
        <f>C13*D13</f>
        <v>0</v>
      </c>
    </row>
    <row r="14" spans="1:5" ht="36" customHeight="1" thickBot="1" x14ac:dyDescent="0.25">
      <c r="A14" s="237"/>
      <c r="B14" s="164" t="s">
        <v>47</v>
      </c>
      <c r="C14" s="171">
        <v>2</v>
      </c>
      <c r="D14" s="172"/>
      <c r="E14" s="145">
        <f>C14*D14</f>
        <v>0</v>
      </c>
    </row>
    <row r="15" spans="1:5" ht="8.1" customHeight="1" x14ac:dyDescent="0.2">
      <c r="A15" s="150"/>
      <c r="B15" s="162"/>
      <c r="C15" s="169"/>
      <c r="D15" s="154"/>
      <c r="E15" s="154"/>
    </row>
    <row r="16" spans="1:5" ht="15" customHeight="1" x14ac:dyDescent="0.2">
      <c r="A16" s="235">
        <v>2</v>
      </c>
      <c r="B16" s="163" t="s">
        <v>51</v>
      </c>
      <c r="C16" s="170">
        <f>SUM(C17:C19)</f>
        <v>36</v>
      </c>
      <c r="D16" s="146"/>
      <c r="E16" s="146">
        <f>SUM(E17:E17)</f>
        <v>0</v>
      </c>
    </row>
    <row r="17" spans="1:5" ht="86.25" customHeight="1" x14ac:dyDescent="0.2">
      <c r="A17" s="236"/>
      <c r="B17" s="158" t="s">
        <v>83</v>
      </c>
      <c r="C17" s="171">
        <v>12</v>
      </c>
      <c r="D17" s="172"/>
      <c r="E17" s="145">
        <f>C17*D17</f>
        <v>0</v>
      </c>
    </row>
    <row r="18" spans="1:5" ht="45" x14ac:dyDescent="0.2">
      <c r="A18" s="188"/>
      <c r="B18" s="197" t="s">
        <v>82</v>
      </c>
      <c r="C18" s="171">
        <v>12</v>
      </c>
      <c r="D18" s="172"/>
      <c r="E18" s="145"/>
    </row>
    <row r="19" spans="1:5" ht="15.75" thickBot="1" x14ac:dyDescent="0.25">
      <c r="A19" s="188"/>
      <c r="B19" s="197" t="s">
        <v>79</v>
      </c>
      <c r="C19" s="171">
        <v>12</v>
      </c>
      <c r="D19" s="172"/>
      <c r="E19" s="145">
        <f>C19*D19</f>
        <v>0</v>
      </c>
    </row>
    <row r="20" spans="1:5" ht="8.1" customHeight="1" x14ac:dyDescent="0.2">
      <c r="A20" s="150"/>
      <c r="B20" s="162"/>
      <c r="C20" s="169"/>
      <c r="D20" s="154"/>
      <c r="E20" s="154"/>
    </row>
    <row r="21" spans="1:5" ht="15" customHeight="1" x14ac:dyDescent="0.2">
      <c r="A21" s="235">
        <v>3</v>
      </c>
      <c r="B21" s="163" t="s">
        <v>52</v>
      </c>
      <c r="C21" s="170">
        <f>SUM(C22:C22)</f>
        <v>10</v>
      </c>
      <c r="D21" s="146"/>
      <c r="E21" s="146">
        <f>SUM(E22:E22)</f>
        <v>0</v>
      </c>
    </row>
    <row r="22" spans="1:5" ht="45.75" thickBot="1" x14ac:dyDescent="0.25">
      <c r="A22" s="236"/>
      <c r="B22" s="190" t="s">
        <v>76</v>
      </c>
      <c r="C22" s="171">
        <v>10</v>
      </c>
      <c r="D22" s="172"/>
      <c r="E22" s="145">
        <f>C22*D22</f>
        <v>0</v>
      </c>
    </row>
    <row r="23" spans="1:5" ht="8.1" customHeight="1" x14ac:dyDescent="0.2">
      <c r="A23" s="150"/>
      <c r="B23" s="162"/>
      <c r="C23" s="169"/>
      <c r="D23" s="154"/>
      <c r="E23" s="154"/>
    </row>
    <row r="24" spans="1:5" ht="15" customHeight="1" x14ac:dyDescent="0.2">
      <c r="A24" s="235">
        <v>4</v>
      </c>
      <c r="B24" s="163" t="s">
        <v>63</v>
      </c>
      <c r="C24" s="170">
        <f>SUM(C25:C27)</f>
        <v>9</v>
      </c>
      <c r="D24" s="146"/>
      <c r="E24" s="146">
        <f>SUM(E25:E27)</f>
        <v>0</v>
      </c>
    </row>
    <row r="25" spans="1:5" ht="18" customHeight="1" x14ac:dyDescent="0.2">
      <c r="A25" s="236"/>
      <c r="B25" s="164" t="s">
        <v>53</v>
      </c>
      <c r="C25" s="171">
        <v>3</v>
      </c>
      <c r="D25" s="172"/>
      <c r="E25" s="145">
        <f>C25*D25</f>
        <v>0</v>
      </c>
    </row>
    <row r="26" spans="1:5" ht="18" customHeight="1" x14ac:dyDescent="0.2">
      <c r="A26" s="177"/>
      <c r="B26" s="184" t="s">
        <v>71</v>
      </c>
      <c r="C26" s="186">
        <v>3</v>
      </c>
      <c r="D26" s="185"/>
      <c r="E26" s="145">
        <f t="shared" ref="E26:E27" si="0">C26*D26</f>
        <v>0</v>
      </c>
    </row>
    <row r="27" spans="1:5" ht="18" customHeight="1" thickBot="1" x14ac:dyDescent="0.25">
      <c r="A27" s="177"/>
      <c r="B27" s="184" t="s">
        <v>72</v>
      </c>
      <c r="C27" s="183">
        <v>3</v>
      </c>
      <c r="D27" s="185"/>
      <c r="E27" s="145">
        <f t="shared" si="0"/>
        <v>0</v>
      </c>
    </row>
    <row r="28" spans="1:5" ht="8.1" customHeight="1" x14ac:dyDescent="0.2">
      <c r="A28" s="150"/>
      <c r="B28" s="162"/>
      <c r="C28" s="169"/>
      <c r="D28" s="154"/>
      <c r="E28" s="154"/>
    </row>
    <row r="29" spans="1:5" ht="15" customHeight="1" x14ac:dyDescent="0.2">
      <c r="A29" s="235">
        <v>5</v>
      </c>
      <c r="B29" s="166" t="s">
        <v>65</v>
      </c>
      <c r="C29" s="170">
        <f>SUM(C30:C30)</f>
        <v>9</v>
      </c>
      <c r="D29" s="146"/>
      <c r="E29" s="146">
        <f>SUM(E30)</f>
        <v>0</v>
      </c>
    </row>
    <row r="30" spans="1:5" ht="30.75" thickBot="1" x14ac:dyDescent="0.25">
      <c r="A30" s="236"/>
      <c r="B30" s="167" t="s">
        <v>66</v>
      </c>
      <c r="C30" s="171">
        <v>9</v>
      </c>
      <c r="D30" s="172"/>
      <c r="E30" s="145">
        <f>C30*D30</f>
        <v>0</v>
      </c>
    </row>
    <row r="31" spans="1:5" ht="8.1" customHeight="1" x14ac:dyDescent="0.2">
      <c r="A31" s="150"/>
      <c r="B31" s="162"/>
      <c r="C31" s="169"/>
      <c r="D31" s="154"/>
      <c r="E31" s="154"/>
    </row>
    <row r="32" spans="1:5" ht="15" customHeight="1" x14ac:dyDescent="0.2">
      <c r="A32" s="235">
        <v>6</v>
      </c>
      <c r="B32" s="163" t="s">
        <v>55</v>
      </c>
      <c r="C32" s="170">
        <f>SUM(C33:C33)</f>
        <v>10</v>
      </c>
      <c r="D32" s="173"/>
      <c r="E32" s="146">
        <f>SUM(E33:E33)</f>
        <v>0</v>
      </c>
    </row>
    <row r="33" spans="1:5" ht="50.25" customHeight="1" thickBot="1" x14ac:dyDescent="0.25">
      <c r="A33" s="236"/>
      <c r="B33" s="77" t="s">
        <v>78</v>
      </c>
      <c r="C33" s="171">
        <v>10</v>
      </c>
      <c r="D33" s="172"/>
      <c r="E33" s="145">
        <f>C33*D33</f>
        <v>0</v>
      </c>
    </row>
    <row r="34" spans="1:5" ht="8.1" customHeight="1" x14ac:dyDescent="0.2">
      <c r="A34" s="150"/>
      <c r="B34" s="162"/>
      <c r="C34" s="169"/>
      <c r="D34" s="154"/>
      <c r="E34" s="154"/>
    </row>
    <row r="35" spans="1:5" ht="15" customHeight="1" x14ac:dyDescent="0.2">
      <c r="A35" s="235">
        <v>7</v>
      </c>
      <c r="B35" s="163" t="s">
        <v>54</v>
      </c>
      <c r="C35" s="170">
        <f>SUM(C36:C37)</f>
        <v>10</v>
      </c>
      <c r="D35" s="146"/>
      <c r="E35" s="147">
        <f>SUM(E36:E37)</f>
        <v>0</v>
      </c>
    </row>
    <row r="36" spans="1:5" ht="30" x14ac:dyDescent="0.2">
      <c r="A36" s="236"/>
      <c r="B36" s="165" t="s">
        <v>64</v>
      </c>
      <c r="C36" s="171">
        <v>5</v>
      </c>
      <c r="D36" s="172"/>
      <c r="E36" s="145">
        <f>C36*D36</f>
        <v>0</v>
      </c>
    </row>
    <row r="37" spans="1:5" ht="18" customHeight="1" thickBot="1" x14ac:dyDescent="0.25">
      <c r="A37" s="237"/>
      <c r="B37" s="164" t="s">
        <v>56</v>
      </c>
      <c r="C37" s="171">
        <v>5</v>
      </c>
      <c r="D37" s="172"/>
      <c r="E37" s="145">
        <f>C37*D37</f>
        <v>0</v>
      </c>
    </row>
    <row r="38" spans="1:5" ht="8.1" customHeight="1" x14ac:dyDescent="0.2">
      <c r="A38" s="150"/>
      <c r="B38" s="162"/>
      <c r="C38" s="169"/>
      <c r="D38" s="154"/>
      <c r="E38" s="154"/>
    </row>
    <row r="39" spans="1:5" ht="15" customHeight="1" x14ac:dyDescent="0.2">
      <c r="A39" s="235">
        <v>8</v>
      </c>
      <c r="B39" s="163" t="s">
        <v>62</v>
      </c>
      <c r="C39" s="170">
        <f>SUM(C40)</f>
        <v>10</v>
      </c>
      <c r="D39" s="146"/>
      <c r="E39" s="146">
        <f>SUM(E40:E40)</f>
        <v>0</v>
      </c>
    </row>
    <row r="40" spans="1:5" ht="15.75" thickBot="1" x14ac:dyDescent="0.25">
      <c r="A40" s="237"/>
      <c r="B40" s="164" t="s">
        <v>70</v>
      </c>
      <c r="C40" s="174">
        <v>10</v>
      </c>
      <c r="D40" s="175"/>
      <c r="E40" s="145">
        <f>C40*D40</f>
        <v>0</v>
      </c>
    </row>
    <row r="41" spans="1:5" ht="8.1" customHeight="1" thickBot="1" x14ac:dyDescent="0.25">
      <c r="A41" s="150"/>
      <c r="B41" s="151"/>
      <c r="C41" s="152"/>
      <c r="D41" s="153"/>
      <c r="E41" s="154"/>
    </row>
    <row r="42" spans="1:5" ht="19.5" customHeight="1" thickTop="1" thickBot="1" x14ac:dyDescent="0.25">
      <c r="A42" s="227" t="s">
        <v>69</v>
      </c>
      <c r="B42" s="228"/>
      <c r="C42" s="228"/>
      <c r="D42" s="229"/>
      <c r="E42" s="140">
        <f>E9+E16+E21+E24+E29+E32+E35+E39</f>
        <v>0</v>
      </c>
    </row>
    <row r="43" spans="1:5" ht="14.25" hidden="1" customHeight="1" x14ac:dyDescent="0.2">
      <c r="A43" s="144"/>
      <c r="B43" s="104"/>
      <c r="C43" s="141"/>
      <c r="D43" s="109"/>
      <c r="E43" s="109"/>
    </row>
    <row r="44" spans="1:5" ht="14.25" hidden="1" customHeight="1" x14ac:dyDescent="0.2">
      <c r="A44" s="104"/>
      <c r="B44" s="104"/>
      <c r="C44" s="141"/>
      <c r="D44" s="109"/>
      <c r="E44" s="109"/>
    </row>
    <row r="45" spans="1:5" ht="14.25" hidden="1" customHeight="1" x14ac:dyDescent="0.2">
      <c r="A45" s="126"/>
      <c r="B45" s="126"/>
      <c r="C45" s="127"/>
      <c r="D45" s="127"/>
      <c r="E45" s="142"/>
    </row>
    <row r="46" spans="1:5" ht="14.25" hidden="1" customHeight="1" x14ac:dyDescent="0.2">
      <c r="A46" s="126"/>
      <c r="B46" s="126"/>
      <c r="C46" s="127"/>
      <c r="D46" s="127"/>
      <c r="E46" s="142"/>
    </row>
    <row r="47" spans="1:5" ht="38.25" hidden="1" customHeight="1" x14ac:dyDescent="0.2">
      <c r="A47" s="126"/>
      <c r="B47" s="126"/>
      <c r="C47" s="127"/>
      <c r="D47" s="127"/>
      <c r="E47" s="142"/>
    </row>
    <row r="48" spans="1:5" ht="13.5" hidden="1" customHeight="1" thickTop="1" x14ac:dyDescent="0.2">
      <c r="A48" s="56"/>
      <c r="B48" s="126"/>
      <c r="C48" s="127"/>
      <c r="D48" s="127"/>
      <c r="E48" s="142"/>
    </row>
    <row r="49" spans="1:7" ht="25.5" hidden="1" customHeight="1" thickTop="1" x14ac:dyDescent="0.2">
      <c r="A49" s="126"/>
      <c r="B49" s="126"/>
      <c r="C49" s="127"/>
      <c r="D49" s="127"/>
      <c r="E49" s="142"/>
    </row>
    <row r="50" spans="1:7" ht="13.5" hidden="1" customHeight="1" thickTop="1" x14ac:dyDescent="0.2">
      <c r="A50" s="126"/>
      <c r="B50" s="126"/>
      <c r="C50" s="127"/>
      <c r="D50" s="127"/>
      <c r="E50" s="142"/>
    </row>
    <row r="51" spans="1:7" ht="13.5" hidden="1" customHeight="1" thickTop="1" x14ac:dyDescent="0.2">
      <c r="A51" s="126"/>
      <c r="B51" s="126"/>
      <c r="C51" s="127"/>
      <c r="D51" s="127"/>
      <c r="E51" s="142"/>
    </row>
    <row r="52" spans="1:7" ht="14.25" thickTop="1" thickBot="1" x14ac:dyDescent="0.25">
      <c r="A52" s="126"/>
      <c r="B52" s="126"/>
      <c r="C52" s="127"/>
      <c r="D52" s="127"/>
      <c r="E52" s="142"/>
    </row>
    <row r="53" spans="1:7" s="108" customFormat="1" ht="52.5" customHeight="1" thickTop="1" thickBot="1" x14ac:dyDescent="0.3">
      <c r="A53" s="218" t="s">
        <v>73</v>
      </c>
      <c r="B53" s="219"/>
      <c r="C53" s="219"/>
      <c r="D53" s="220"/>
      <c r="E53" s="140"/>
    </row>
    <row r="54" spans="1:7" s="108" customFormat="1" ht="17.25" thickTop="1" thickBot="1" x14ac:dyDescent="0.3">
      <c r="A54" s="178"/>
      <c r="B54" s="178"/>
      <c r="C54" s="179"/>
      <c r="D54" s="180"/>
      <c r="E54" s="181"/>
    </row>
    <row r="55" spans="1:7" s="108" customFormat="1" ht="19.5" customHeight="1" thickTop="1" thickBot="1" x14ac:dyDescent="0.3">
      <c r="A55" s="221" t="s">
        <v>68</v>
      </c>
      <c r="B55" s="222"/>
      <c r="C55" s="222"/>
      <c r="D55" s="223"/>
      <c r="E55" s="140"/>
    </row>
    <row r="56" spans="1:7" ht="17.25" thickTop="1" thickBot="1" x14ac:dyDescent="0.25">
      <c r="E56" s="181"/>
    </row>
    <row r="57" spans="1:7" ht="19.5" customHeight="1" thickTop="1" thickBot="1" x14ac:dyDescent="0.25">
      <c r="A57" s="224" t="s">
        <v>67</v>
      </c>
      <c r="B57" s="225"/>
      <c r="C57" s="225"/>
      <c r="D57" s="226"/>
      <c r="E57" s="140">
        <f>E42*E53*E55</f>
        <v>0</v>
      </c>
    </row>
    <row r="58" spans="1:7" ht="14.25" thickTop="1" thickBot="1" x14ac:dyDescent="0.25"/>
    <row r="59" spans="1:7" s="64" customFormat="1" ht="15" x14ac:dyDescent="0.25">
      <c r="A59" s="91"/>
      <c r="B59" s="92" t="s">
        <v>17</v>
      </c>
      <c r="C59" s="93">
        <f>ROUNDUP(C61*C62,0)</f>
        <v>375</v>
      </c>
      <c r="E59" s="89"/>
      <c r="F59" s="90"/>
      <c r="G59" s="72"/>
    </row>
    <row r="60" spans="1:7" s="64" customFormat="1" ht="15" x14ac:dyDescent="0.25">
      <c r="A60" s="89"/>
      <c r="B60" s="94" t="s">
        <v>18</v>
      </c>
      <c r="C60" s="95">
        <f>ROUNDUP(C61*C63,0)</f>
        <v>400</v>
      </c>
      <c r="E60" s="89"/>
      <c r="F60" s="90"/>
      <c r="G60" s="72"/>
    </row>
    <row r="61" spans="1:7" s="64" customFormat="1" ht="15" x14ac:dyDescent="0.25">
      <c r="B61" s="96" t="s">
        <v>19</v>
      </c>
      <c r="C61" s="97">
        <f>'Proposal Scoring Information'!C59</f>
        <v>500</v>
      </c>
      <c r="E61" s="89"/>
      <c r="F61" s="90"/>
      <c r="G61" s="72"/>
    </row>
    <row r="62" spans="1:7" s="64" customFormat="1" ht="15" x14ac:dyDescent="0.25">
      <c r="B62" s="98" t="s">
        <v>20</v>
      </c>
      <c r="C62" s="99">
        <v>0.75</v>
      </c>
      <c r="E62" s="89"/>
      <c r="F62" s="90"/>
      <c r="G62" s="72"/>
    </row>
    <row r="63" spans="1:7" s="64" customFormat="1" ht="15.75" thickBot="1" x14ac:dyDescent="0.3">
      <c r="B63" s="100" t="s">
        <v>21</v>
      </c>
      <c r="C63" s="101">
        <v>0.8</v>
      </c>
      <c r="E63" s="89"/>
      <c r="F63" s="90"/>
      <c r="G63" s="72"/>
    </row>
    <row r="64" spans="1:7" s="64" customFormat="1" ht="15" x14ac:dyDescent="0.25">
      <c r="B64" s="87"/>
      <c r="C64" s="63"/>
      <c r="E64" s="89"/>
      <c r="F64" s="90"/>
      <c r="G64" s="72"/>
    </row>
    <row r="65" spans="1:7" s="64" customFormat="1" ht="15" x14ac:dyDescent="0.25">
      <c r="B65" s="87"/>
      <c r="C65" s="88"/>
      <c r="E65" s="89"/>
      <c r="F65" s="90"/>
      <c r="G65" s="72"/>
    </row>
    <row r="66" spans="1:7" s="64" customFormat="1" ht="15" x14ac:dyDescent="0.25">
      <c r="B66" s="87"/>
      <c r="C66" s="88"/>
      <c r="E66" s="89"/>
      <c r="F66" s="90"/>
      <c r="G66" s="72"/>
    </row>
    <row r="67" spans="1:7" s="64" customFormat="1" ht="15" x14ac:dyDescent="0.25">
      <c r="A67" s="64" t="s">
        <v>22</v>
      </c>
      <c r="B67" s="87"/>
      <c r="C67" s="88"/>
      <c r="E67" s="89"/>
      <c r="F67" s="90"/>
      <c r="G67" s="72"/>
    </row>
    <row r="68" spans="1:7" s="64" customFormat="1" ht="15" x14ac:dyDescent="0.25">
      <c r="B68" s="87"/>
      <c r="C68" s="88"/>
      <c r="E68" s="89"/>
      <c r="F68" s="90"/>
      <c r="G68" s="72"/>
    </row>
    <row r="69" spans="1:7" s="64" customFormat="1" ht="15" x14ac:dyDescent="0.25">
      <c r="A69" s="64" t="s">
        <v>23</v>
      </c>
      <c r="B69" s="87"/>
      <c r="C69" s="88"/>
      <c r="E69" s="89"/>
      <c r="F69" s="90"/>
      <c r="G69" s="72"/>
    </row>
    <row r="70" spans="1:7" s="64" customFormat="1" ht="15" x14ac:dyDescent="0.25">
      <c r="B70" s="87"/>
      <c r="C70" s="88"/>
      <c r="E70" s="89"/>
      <c r="F70" s="90"/>
      <c r="G70" s="72"/>
    </row>
    <row r="71" spans="1:7" s="64" customFormat="1" ht="15" x14ac:dyDescent="0.25">
      <c r="A71" s="64" t="s">
        <v>24</v>
      </c>
      <c r="B71" s="87"/>
      <c r="C71" s="88"/>
      <c r="E71" s="89"/>
      <c r="F71" s="90"/>
      <c r="G71" s="72"/>
    </row>
    <row r="72" spans="1:7" s="64" customFormat="1" ht="15" x14ac:dyDescent="0.25">
      <c r="B72" s="87"/>
      <c r="C72" s="88"/>
      <c r="E72" s="89"/>
      <c r="F72" s="90"/>
      <c r="G72" s="72"/>
    </row>
    <row r="73" spans="1:7" s="64" customFormat="1" ht="15" x14ac:dyDescent="0.25">
      <c r="A73" s="64" t="s">
        <v>25</v>
      </c>
      <c r="B73" s="87"/>
      <c r="C73" s="88"/>
      <c r="E73" s="89"/>
      <c r="F73" s="90"/>
      <c r="G73" s="72"/>
    </row>
    <row r="74" spans="1:7" s="64" customFormat="1" ht="15" x14ac:dyDescent="0.25">
      <c r="B74" s="87"/>
      <c r="C74" s="88"/>
      <c r="E74" s="89"/>
      <c r="F74" s="90"/>
      <c r="G74" s="72"/>
    </row>
    <row r="75" spans="1:7" s="64" customFormat="1" ht="15" x14ac:dyDescent="0.25">
      <c r="A75" s="64" t="s">
        <v>26</v>
      </c>
      <c r="B75" s="87"/>
      <c r="C75" s="88"/>
      <c r="E75" s="89"/>
      <c r="F75" s="90"/>
      <c r="G75" s="72"/>
    </row>
  </sheetData>
  <mergeCells count="15">
    <mergeCell ref="A57:D57"/>
    <mergeCell ref="A1:E1"/>
    <mergeCell ref="B5:E5"/>
    <mergeCell ref="A9:A14"/>
    <mergeCell ref="A53:D53"/>
    <mergeCell ref="A55:D55"/>
    <mergeCell ref="A24:A25"/>
    <mergeCell ref="A3:E3"/>
    <mergeCell ref="A42:D42"/>
    <mergeCell ref="A35:A37"/>
    <mergeCell ref="A29:A30"/>
    <mergeCell ref="A32:A33"/>
    <mergeCell ref="A39:A40"/>
    <mergeCell ref="A16:A17"/>
    <mergeCell ref="A21:A22"/>
  </mergeCells>
  <phoneticPr fontId="29" type="noConversion"/>
  <printOptions horizontalCentered="1"/>
  <pageMargins left="0.2" right="0.2" top="0.5" bottom="0.2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x14ac:dyDescent="0.25"/>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2017-08-20T23:43:03Z</cp:lastPrinted>
  <dcterms:created xsi:type="dcterms:W3CDTF">2013-02-08T02:46:58Z</dcterms:created>
  <dcterms:modified xsi:type="dcterms:W3CDTF">2017-12-17T21:32:39Z</dcterms:modified>
</cp:coreProperties>
</file>